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70" windowHeight="1140"/>
  </bookViews>
  <sheets>
    <sheet name="Ведомость объемов работ 6 граф" sheetId="2" r:id="rId1"/>
  </sheets>
  <definedNames>
    <definedName name="Constr" localSheetId="0">'Ведомость объемов работ 6 граф'!#REF!</definedName>
    <definedName name="FOT" localSheetId="0">'Ведомость объемов работ 6 граф'!#REF!</definedName>
    <definedName name="Ind" localSheetId="0">'Ведомость объемов работ 6 граф'!#REF!</definedName>
    <definedName name="Obj" localSheetId="0">'Ведомость объемов работ 6 граф'!#REF!</definedName>
    <definedName name="Obosn" localSheetId="0">'Ведомость объемов работ 6 граф'!#REF!</definedName>
    <definedName name="SmPr" localSheetId="0">'Ведомость объемов работ 6 граф'!#REF!</definedName>
    <definedName name="_xlnm.Print_Titles" localSheetId="0">'Ведомость объемов работ 6 граф'!$11:$11</definedName>
    <definedName name="_xlnm.Print_Area" localSheetId="0">'Ведомость объемов работ 6 граф'!$A$1:$E$91</definedName>
  </definedNames>
  <calcPr calcId="125725"/>
</workbook>
</file>

<file path=xl/calcChain.xml><?xml version="1.0" encoding="utf-8"?>
<calcChain xmlns="http://schemas.openxmlformats.org/spreadsheetml/2006/main">
  <c r="D87" i="2"/>
  <c r="D86"/>
  <c r="D85"/>
  <c r="D84"/>
  <c r="D83"/>
  <c r="D82"/>
  <c r="D80"/>
  <c r="D79"/>
  <c r="D78"/>
  <c r="D77"/>
  <c r="D76"/>
  <c r="D75"/>
  <c r="D74"/>
  <c r="D73"/>
  <c r="D72"/>
  <c r="D71"/>
  <c r="D70"/>
  <c r="D69"/>
  <c r="D68"/>
  <c r="D67"/>
  <c r="D66"/>
  <c r="D65"/>
  <c r="D64"/>
  <c r="D63"/>
  <c r="D62"/>
  <c r="D61"/>
  <c r="D60"/>
  <c r="D59"/>
  <c r="D58"/>
  <c r="D57"/>
  <c r="D56"/>
  <c r="D55"/>
  <c r="D54"/>
  <c r="D53"/>
  <c r="D52"/>
  <c r="D51"/>
  <c r="D47"/>
  <c r="D46"/>
  <c r="D45"/>
  <c r="D43"/>
  <c r="D42"/>
  <c r="D35"/>
</calcChain>
</file>

<file path=xl/sharedStrings.xml><?xml version="1.0" encoding="utf-8"?>
<sst xmlns="http://schemas.openxmlformats.org/spreadsheetml/2006/main" count="265" uniqueCount="196">
  <si>
    <t>№ пп</t>
  </si>
  <si>
    <t>Наименование</t>
  </si>
  <si>
    <t>Ед. изм.</t>
  </si>
  <si>
    <t>Раздел 1. Демонтажные работы</t>
  </si>
  <si>
    <t>1</t>
  </si>
  <si>
    <t>Сверление установками алмазного бурения в железобетонных конструкциях вертикальных отверстий глубиной 200 мм диаметром: 70 мм</t>
  </si>
  <si>
    <t>100 отверстий</t>
  </si>
  <si>
    <r>
      <t>0,18</t>
    </r>
    <r>
      <rPr>
        <i/>
        <sz val="10"/>
        <rFont val="Arial"/>
        <family val="2"/>
        <charset val="204"/>
      </rPr>
      <t xml:space="preserve">
18 / 100</t>
    </r>
  </si>
  <si>
    <t>2</t>
  </si>
  <si>
    <t>На каждые 10 мм изменения глубины сверления добавляется или исключается: к расценке 46-03-001-09</t>
  </si>
  <si>
    <t>3</t>
  </si>
  <si>
    <t>Сверление горизонтальных отверстий в бетонных конструкциях стен перфоратором глубиной 200 мм диаметром: 32 мм</t>
  </si>
  <si>
    <r>
      <t>2,15</t>
    </r>
    <r>
      <rPr>
        <i/>
        <sz val="10"/>
        <rFont val="Arial"/>
        <family val="2"/>
        <charset val="204"/>
      </rPr>
      <t xml:space="preserve">
215 / 100</t>
    </r>
  </si>
  <si>
    <t>4</t>
  </si>
  <si>
    <t>Демонтаж: подвесных потолков типа &lt;Армстронг&gt; по каркасу из оцинкованного профиля (с сохранением)</t>
  </si>
  <si>
    <t>100 м2 поверхности облицовки</t>
  </si>
  <si>
    <r>
      <t>1,6</t>
    </r>
    <r>
      <rPr>
        <i/>
        <sz val="10"/>
        <rFont val="Arial"/>
        <family val="2"/>
        <charset val="204"/>
      </rPr>
      <t xml:space="preserve">
160 / 100</t>
    </r>
  </si>
  <si>
    <t>Раздел 2. Монтаж электрика</t>
  </si>
  <si>
    <t>5</t>
  </si>
  <si>
    <t>Лоток металлический штампованный по установленным конструкциям, ширина лотка: до 200 мм</t>
  </si>
  <si>
    <t>1 т</t>
  </si>
  <si>
    <r>
      <t>0,56583</t>
    </r>
    <r>
      <rPr>
        <i/>
        <sz val="10"/>
        <rFont val="Arial"/>
        <family val="2"/>
        <charset val="204"/>
      </rPr>
      <t xml:space="preserve">
0,00119*435+0,00146*33</t>
    </r>
  </si>
  <si>
    <t>6</t>
  </si>
  <si>
    <t>Провод в лотках, сечением: до 6 мм2</t>
  </si>
  <si>
    <t>100 м</t>
  </si>
  <si>
    <r>
      <t>2,74</t>
    </r>
    <r>
      <rPr>
        <i/>
        <sz val="10"/>
        <rFont val="Arial"/>
        <family val="2"/>
        <charset val="204"/>
      </rPr>
      <t xml:space="preserve">
274 / 100</t>
    </r>
  </si>
  <si>
    <t>7</t>
  </si>
  <si>
    <t>Провод в лотках, сечением: до 35 мм2</t>
  </si>
  <si>
    <r>
      <t>15,98</t>
    </r>
    <r>
      <rPr>
        <i/>
        <sz val="10"/>
        <rFont val="Arial"/>
        <family val="2"/>
        <charset val="204"/>
      </rPr>
      <t xml:space="preserve">
1598 / 100</t>
    </r>
  </si>
  <si>
    <t>8</t>
  </si>
  <si>
    <t>Провод в лотках, сечением: до 120 мм2</t>
  </si>
  <si>
    <r>
      <t>0,32</t>
    </r>
    <r>
      <rPr>
        <i/>
        <sz val="10"/>
        <rFont val="Arial"/>
        <family val="2"/>
        <charset val="204"/>
      </rPr>
      <t xml:space="preserve">
32 / 100</t>
    </r>
  </si>
  <si>
    <t>9</t>
  </si>
  <si>
    <t>Провод в лотках, сечением: до 185 мм2</t>
  </si>
  <si>
    <r>
      <t>0,63</t>
    </r>
    <r>
      <rPr>
        <i/>
        <sz val="10"/>
        <rFont val="Arial"/>
        <family val="2"/>
        <charset val="204"/>
      </rPr>
      <t xml:space="preserve">
(32+31) / 100</t>
    </r>
  </si>
  <si>
    <t>10</t>
  </si>
  <si>
    <t>Короба пластмассовые: шириной до 40 мм</t>
  </si>
  <si>
    <r>
      <t>1,2</t>
    </r>
    <r>
      <rPr>
        <i/>
        <sz val="10"/>
        <rFont val="Arial"/>
        <family val="2"/>
        <charset val="204"/>
      </rPr>
      <t xml:space="preserve">
120 / 100</t>
    </r>
  </si>
  <si>
    <t>11</t>
  </si>
  <si>
    <t>Провод в коробах, сечением: до 6 мм2</t>
  </si>
  <si>
    <t>12</t>
  </si>
  <si>
    <t>Труба винипластовая по установленным конструкциям, по стенам и колоннам с креплением скобами, диаметр: до 50 мм</t>
  </si>
  <si>
    <r>
      <t>0,66</t>
    </r>
    <r>
      <rPr>
        <i/>
        <sz val="10"/>
        <rFont val="Arial"/>
        <family val="2"/>
        <charset val="204"/>
      </rPr>
      <t xml:space="preserve">
66 / 100</t>
    </r>
  </si>
  <si>
    <t>13</t>
  </si>
  <si>
    <t>Затягивание провода в проложенные трубы и металлические рукава первого одножильного или многожильного в общей оплетке, суммарное сечение: до 120 мм2 (5х16)</t>
  </si>
  <si>
    <r>
      <t>0,31</t>
    </r>
    <r>
      <rPr>
        <i/>
        <sz val="10"/>
        <rFont val="Arial"/>
        <family val="2"/>
        <charset val="204"/>
      </rPr>
      <t xml:space="preserve">
31 / 100</t>
    </r>
  </si>
  <si>
    <t>14</t>
  </si>
  <si>
    <t>Затягивание провода в проложенные трубы и металлические рукава первого одножильного или многожильного в общей оплетке, суммарное сечение: до 150 мм2</t>
  </si>
  <si>
    <r>
      <t>0,09</t>
    </r>
    <r>
      <rPr>
        <i/>
        <sz val="10"/>
        <rFont val="Arial"/>
        <family val="2"/>
        <charset val="204"/>
      </rPr>
      <t xml:space="preserve">
9 / 100</t>
    </r>
  </si>
  <si>
    <t>15</t>
  </si>
  <si>
    <t>Затягивание провода в проложенные трубы и металлические рукава первого одножильного или многожильного в общей оплетке, суммарное сечение: до 240 мм2 (5х50)</t>
  </si>
  <si>
    <r>
      <t>0,26</t>
    </r>
    <r>
      <rPr>
        <i/>
        <sz val="10"/>
        <rFont val="Arial"/>
        <family val="2"/>
        <charset val="204"/>
      </rPr>
      <t xml:space="preserve">
26 / 100</t>
    </r>
  </si>
  <si>
    <t>16</t>
  </si>
  <si>
    <t>Прокладка труб гофрированных ПВХ для защиты проводов и кабелей</t>
  </si>
  <si>
    <r>
      <t>13,68</t>
    </r>
    <r>
      <rPr>
        <i/>
        <sz val="10"/>
        <rFont val="Arial"/>
        <family val="2"/>
        <charset val="204"/>
      </rPr>
      <t xml:space="preserve">
1368 / 100</t>
    </r>
  </si>
  <si>
    <t>17</t>
  </si>
  <si>
    <t>Трубы гибкие гофрированные из самозатухающего ПВХ-пластиката (ГОСТ Р 50827-95) легкого типа, со стальной протяжкой (зондом), наружным диаметром 20 мм</t>
  </si>
  <si>
    <t>10 м</t>
  </si>
  <si>
    <r>
      <t>111,26</t>
    </r>
    <r>
      <rPr>
        <i/>
        <sz val="10"/>
        <rFont val="Arial"/>
        <family val="2"/>
        <charset val="204"/>
      </rPr>
      <t xml:space="preserve">
1112,6 / 10</t>
    </r>
  </si>
  <si>
    <t>18</t>
  </si>
  <si>
    <t>Трубы гибкие гофрированные из самозатухающего ПВХ-пластиката (ГОСТ Р 50827-95) легкого типа, со стальной протяжкой (зондом), наружным диаметром 25 мм</t>
  </si>
  <si>
    <r>
      <t>20,76</t>
    </r>
    <r>
      <rPr>
        <i/>
        <sz val="10"/>
        <rFont val="Arial"/>
        <family val="2"/>
        <charset val="204"/>
      </rPr>
      <t xml:space="preserve">
207,6 / 10</t>
    </r>
  </si>
  <si>
    <t>19</t>
  </si>
  <si>
    <t>Трубы гибкие гофрированные легкие из самозатухающего ПВХ (IP55) , с зондом, диаметром: 50 мм</t>
  </si>
  <si>
    <r>
      <t>6,38</t>
    </r>
    <r>
      <rPr>
        <i/>
        <sz val="10"/>
        <rFont val="Arial"/>
        <family val="2"/>
        <charset val="204"/>
      </rPr>
      <t xml:space="preserve">
63,8 / 10</t>
    </r>
  </si>
  <si>
    <t>20</t>
  </si>
  <si>
    <t>Клипса для крепежа гофротрубы, диаметром: 20 мм</t>
  </si>
  <si>
    <t>10 шт.</t>
  </si>
  <si>
    <r>
      <t>191,6</t>
    </r>
    <r>
      <rPr>
        <i/>
        <sz val="10"/>
        <rFont val="Arial"/>
        <family val="2"/>
        <charset val="204"/>
      </rPr>
      <t xml:space="preserve">
1916 / 10</t>
    </r>
  </si>
  <si>
    <t>21</t>
  </si>
  <si>
    <t>Клипса для крепежа гофротрубы, диаметром: 25 мм</t>
  </si>
  <si>
    <r>
      <t>35,9</t>
    </r>
    <r>
      <rPr>
        <i/>
        <sz val="10"/>
        <rFont val="Arial"/>
        <family val="2"/>
        <charset val="204"/>
      </rPr>
      <t xml:space="preserve">
359 / 10</t>
    </r>
  </si>
  <si>
    <t>22</t>
  </si>
  <si>
    <t>Клипса для крепежа гофротрубы, диаметром 50 мм, ДКС, Россия</t>
  </si>
  <si>
    <t>шт.</t>
  </si>
  <si>
    <t>23</t>
  </si>
  <si>
    <t>Затягивание провода в проложенные трубы и металлические рукава первого одножильного или многожильного в общей оплетке, суммарное сечение: до 6 мм2</t>
  </si>
  <si>
    <r>
      <t>3,85</t>
    </r>
    <r>
      <rPr>
        <i/>
        <sz val="10"/>
        <rFont val="Arial"/>
        <family val="2"/>
        <charset val="204"/>
      </rPr>
      <t xml:space="preserve">
385 / 100</t>
    </r>
  </si>
  <si>
    <t>24</t>
  </si>
  <si>
    <t>Затягивание провода в проложенные трубы и металлические рукава первого одножильного или многожильного в общей оплетке, суммарное сечение: до 16 мм2</t>
  </si>
  <si>
    <r>
      <t>8</t>
    </r>
    <r>
      <rPr>
        <i/>
        <sz val="10"/>
        <rFont val="Arial"/>
        <family val="2"/>
        <charset val="204"/>
      </rPr>
      <t xml:space="preserve">
800 / 100</t>
    </r>
  </si>
  <si>
    <t>25</t>
  </si>
  <si>
    <t>Затягивание провода в проложенные трубы и металлические рукава первого одножильного или многожильного в общей оплетке, суммарное сечение: до 35 мм2</t>
  </si>
  <si>
    <t>26</t>
  </si>
  <si>
    <t>Затягивание провода в проложенные трубы и металлические рукава первого одножильного или многожильного в общей оплетке, суммарное сечение: до 120 мм2</t>
  </si>
  <si>
    <r>
      <t>0,25</t>
    </r>
    <r>
      <rPr>
        <i/>
        <sz val="10"/>
        <rFont val="Arial"/>
        <family val="2"/>
        <charset val="204"/>
      </rPr>
      <t xml:space="preserve">
25 / 100</t>
    </r>
  </si>
  <si>
    <t>27</t>
  </si>
  <si>
    <t>28</t>
  </si>
  <si>
    <t>Затягивание провода в проложенные трубы и металлические рукава первого одножильного или многожильного в общей оплетке, суммарное сечение: до 240 мм2</t>
  </si>
  <si>
    <r>
      <t>0,13</t>
    </r>
    <r>
      <rPr>
        <i/>
        <sz val="10"/>
        <rFont val="Arial"/>
        <family val="2"/>
        <charset val="204"/>
      </rPr>
      <t xml:space="preserve">
13 / 100</t>
    </r>
  </si>
  <si>
    <t>29</t>
  </si>
  <si>
    <t>Коробка ответвительная на стене</t>
  </si>
  <si>
    <t>1 шт.</t>
  </si>
  <si>
    <t>30</t>
  </si>
  <si>
    <t>Шкаф (пульт) управления навесной, высота, ширина и глубина: до 1200х600х500 мм</t>
  </si>
  <si>
    <t>31</t>
  </si>
  <si>
    <t>Разводка по устройствам и подключение жил кабелей или проводов сечением: до 10 мм2</t>
  </si>
  <si>
    <t>100 жил</t>
  </si>
  <si>
    <r>
      <t>0,3</t>
    </r>
    <r>
      <rPr>
        <i/>
        <sz val="10"/>
        <rFont val="Arial"/>
        <family val="2"/>
        <charset val="204"/>
      </rPr>
      <t xml:space="preserve">
30 / 100</t>
    </r>
  </si>
  <si>
    <t>32</t>
  </si>
  <si>
    <t>Щитки осветительные, устанавливаемые на стене: распорными дюбелями, масса щитка до 6 кг</t>
  </si>
  <si>
    <t>33</t>
  </si>
  <si>
    <t>Автоматический выключатель ток до 100 А</t>
  </si>
  <si>
    <t>34</t>
  </si>
  <si>
    <t>Автоматический выключатель ток до 25 А</t>
  </si>
  <si>
    <t>35</t>
  </si>
  <si>
    <t>Устройство: подвесных потолков типа &lt;Армстронг&gt; по каркасу из оцинкованного профиля (сохраненных)</t>
  </si>
  <si>
    <r>
      <t>1,4</t>
    </r>
    <r>
      <rPr>
        <i/>
        <sz val="10"/>
        <rFont val="Arial"/>
        <family val="2"/>
        <charset val="204"/>
      </rPr>
      <t xml:space="preserve">
140 / 100</t>
    </r>
  </si>
  <si>
    <t>36</t>
  </si>
  <si>
    <t>Устройство: подвесных потолков типа &lt;Армстронг&gt; по каркасу из оцинкованного профиля</t>
  </si>
  <si>
    <r>
      <t>0,2</t>
    </r>
    <r>
      <rPr>
        <i/>
        <sz val="10"/>
        <rFont val="Arial"/>
        <family val="2"/>
        <charset val="204"/>
      </rPr>
      <t xml:space="preserve">
20 / 100</t>
    </r>
  </si>
  <si>
    <t>Материлы неучтенные в расценке</t>
  </si>
  <si>
    <t>37</t>
  </si>
  <si>
    <t>м</t>
  </si>
  <si>
    <t>38</t>
  </si>
  <si>
    <t>39</t>
  </si>
  <si>
    <t>40</t>
  </si>
  <si>
    <t>41</t>
  </si>
  <si>
    <t>42</t>
  </si>
  <si>
    <t>43</t>
  </si>
  <si>
    <t>44</t>
  </si>
  <si>
    <t>45</t>
  </si>
  <si>
    <t>46</t>
  </si>
  <si>
    <t>47</t>
  </si>
  <si>
    <t>48</t>
  </si>
  <si>
    <t>49</t>
  </si>
  <si>
    <t>50</t>
  </si>
  <si>
    <t>51</t>
  </si>
  <si>
    <t>52</t>
  </si>
  <si>
    <t>53</t>
  </si>
  <si>
    <t>54</t>
  </si>
  <si>
    <t>55</t>
  </si>
  <si>
    <t>56</t>
  </si>
  <si>
    <t>Шина соединительная  PIN 4Р 63А</t>
  </si>
  <si>
    <t>57</t>
  </si>
  <si>
    <t>Шина соединительная  PIN 2Р 63А</t>
  </si>
  <si>
    <t>58</t>
  </si>
  <si>
    <t>59</t>
  </si>
  <si>
    <t>Шина соединительная  DIN-рейку в корпусе (кросс-модуль) 3L+PEN 4x11</t>
  </si>
  <si>
    <t>60</t>
  </si>
  <si>
    <t>61</t>
  </si>
  <si>
    <t>62</t>
  </si>
  <si>
    <t>63</t>
  </si>
  <si>
    <t>64</t>
  </si>
  <si>
    <t>65</t>
  </si>
  <si>
    <t>Хомут 3,6х200 мм нейлон (100 шт.)</t>
  </si>
  <si>
    <t>66</t>
  </si>
  <si>
    <t>Труба гладкая жесткая ПВХ d50 серая, 3м</t>
  </si>
  <si>
    <t>67</t>
  </si>
  <si>
    <t>68</t>
  </si>
  <si>
    <t>69</t>
  </si>
  <si>
    <t>Поворот на 90 гр. 50х100</t>
  </si>
  <si>
    <t>70</t>
  </si>
  <si>
    <t>Поворот на 90 гр. 50х150</t>
  </si>
  <si>
    <t>71</t>
  </si>
  <si>
    <t>Кронштейн настенный осн. 150</t>
  </si>
  <si>
    <t>72</t>
  </si>
  <si>
    <t>Скоба потолочная универсальная 2.0 мм</t>
  </si>
  <si>
    <t>73</t>
  </si>
  <si>
    <t>Профиль перфорированный 40х56х2500 2.5 мм</t>
  </si>
  <si>
    <t>электромонтажные работы</t>
  </si>
  <si>
    <t>Составил: ___________________________</t>
  </si>
  <si>
    <t>(должность, подпись, расшифровка)</t>
  </si>
  <si>
    <t>Проверил: ___________________________</t>
  </si>
  <si>
    <t>Шина нул на двух угловых изол.6х9</t>
  </si>
  <si>
    <t>Кабель-канал 25х16</t>
  </si>
  <si>
    <t xml:space="preserve">Строительно-монтажная клемма  (4х2,5) с пастой </t>
  </si>
  <si>
    <t>Кабель должен иметь не менее 3-х жил и не более 4-х жил, сечение жилы должно быть не более 2 мм², моножила должна быть медная, круглая (количество и сечение жил должно соответствовать ГОСТ 16442-80  «Кабели силовые с пластмассовой изоляцией. Технические условия»). Изоляция должна быть из поливинилхлоридного пластиката, не распространяющего горения, с пониженным дымо и газовыделением. Оболочка должна быть из светотермостойкого поливинилхлоридного пластиката. На наружной поверхности оболочки кабеля в виде надписи с интервалом не более 550 мм должна быть нанесена маркировка по ГОСТ Р 53768-2010 «Провода и кабели для электрических установок на номинальное напряжение до 450/750 В включительно», содержащая, как минимум: - кодовое обозначение или товарный знак, или наименование предприятия-изготовителя; - марку кабеля; - число и сечение жил; - год выпуска.</t>
  </si>
  <si>
    <t>Кабель должен иметь не менее 3-х жил и не более 4-х жил, сечение жилы должно быть не менее 2 мм² и не более 4 мм², моножила должна быть медная, круглая (количество и сечение жил должно соответствовать ГОСТ 16442-80  «Кабели силовые с пластмассовой изоляцией. Технические условия»). Изоляция должна быть из поливинилхлоридного пластиката, не распространяющего горения, с пониженным дымо и газовыделением. Оболочка должна быть из светотермостойкого поливинилхлоридного пластиката. На наружной поверхности оболочки кабеля в виде надписи с интервалом не более 550 мм должна быть нанесена маркировка по ГОСТ Р 53768-2010 «Провода и кабели для электрических установок на номинальное напряжение до 450/750 В включительно», содержащая, как минимум: - кодовое обозначение или товарный знак, или наименование предприятия-изготовителя; - марку кабеля; - число и сечение жил; - год выпуска.</t>
  </si>
  <si>
    <t>Кабель должен иметь не менее 5-х жил и не более 6-х жил, сечение жилы должно быть  не менее 2 мм² и не более 4 мм², моножила должна быть медная, круглая (количество и сечение жил должно соответствовать ГОСТ 16442-80  «Кабели силовые с пластмассовой изоляцией. Технические условия»). Изоляция должна быть из поливинилхлоридного пластиката, не распространяющего горения, с пониженным дымо и газовыделением. Оболочка должна быть из светотермостойкого поливинилхлоридного пластиката. На наружной поверхности оболочки кабеля в виде надписи с интервалом не более 550 мм должна быть нанесена маркировка по ГОСТ Р 53768-2010 «Провода и кабели для электрических установок на номинальное напряжение до 450/750 В включительно», содержащая, как минимум: - кодовое обозначение или товарный знак, или наименование предприятия-изготовителя; -марку кабеля; - число и сечение жил; - год выпуска.</t>
  </si>
  <si>
    <t>Кабель должен иметь не менее 5-х жил и не более 6-х жил, сечение жилы должно быть  не менее 4 мм² и не более 6 мм², моножила должна быть медная, круглая (количество и сечение жил должно соответствовать ГОСТ 16442-80  «Кабели силовые с пластмассовой изоляцией. Технические условия»). Изоляция должна быть из поливинилхлоридного пластиката, не распространяющего горения, с пониженным дымо и газовыделением. Оболочка должна быть из светотермостойкого поливинилхлоридного пластиката. На наружной поверхности оболочки кабеля в виде надписи с интервалом не более 550 мм должна быть нанесена маркировка по ГОСТ Р 53768-2010 «Провода и кабели для электрических установок на номинальное напряжение до 450/750 В включительно», содержащая, как минимум: - кодовое обозначение или товарный знак, или наименование предприятия-изготовителя; -марку кабеля; - число и сечение жил; - год выпуска.</t>
  </si>
  <si>
    <t>Кабель должен иметь не менее 5-х жил и не более 6-х жил, сечение жилы должно быть  не менее 45 мм² и не более 50 мм², моножила должна быть медная, круглая (количество и сечение жил должно соответствовать ГОСТ 16442-80  «Кабели силовые с пластмассовой изоляцией. Технические условия»). Изоляция должна быть из поливинилхлоридного пластиката, не распространяющего горения, с пониженным дымо и газовыделением. Оболочка должна быть из светотермостойкого поливинилхлоридного пластиката. На наружной поверхности оболочки кабеля в виде надписи с интервалом не более 550 мм должна быть нанесена маркировка по ГОСТ Р 53768-2010 «Провода и кабели для электрических установок на номинальное напряжение до 450/750 В включительно», содержащая, как минимум: - кодовое обозначение или товарный знак, или наименование предприятия-изготовителя; -марку кабеля; - число и сечение жил; - год выпуска.</t>
  </si>
  <si>
    <t>Кабель должен иметь не менее 5-х жил и не более 6-х жил, сечение жилы должно быть  не менее 25 мм² и не более 30 мм², моножила должна быть медная, круглая (количество и сечение жил должно соответствовать ГОСТ 16442-80  «Кабели силовые с пластмассовой изоляцией. Технические условия»). Изоляция должна быть из поливинилхлоридного пластиката, не распространяющего горения, с пониженным дымо и газовыделением. Оболочка должна быть из светотермостойкого поливинилхлоридного пластиката. На наружной поверхности оболочки кабеля в виде надписи с интервалом не более 550 мм должна быть нанесена маркировка по ГОСТ Р 53768-2010 «Провода и кабели для электрических установок на номинальное напряжение до 450/750 В включительно», содержащая, как минимум: - кодовое обозначение или товарный знак, или наименование предприятия-изготовителя; -марку кабеля; - число и сечение жил; - год выпуска.</t>
  </si>
  <si>
    <t>Кабель должен иметь не менее 5-х жил и не более 6-х жил, сечение жилы должно быть  не менее 15 мм² и не более 20 мм², моножила должна быть медная, круглая (количество и сечение жил должно соответствовать ГОСТ 16442-80  «Кабели силовые с пластмассовой изоляцией. Технические условия»). Изоляция должна быть из поливинилхлоридного пластиката, не распространяющего горения, с пониженным дымо и газовыделением. Оболочка должна быть из светотермостойкого поливинилхлоридного пластиката. На наружной поверхности оболочки кабеля в виде надписи с интервалом не более 550 мм должна быть нанесена маркировка по ГОСТ Р 53768-2010 «Провода и кабели для электрических установок на номинальное напряжение до 450/750 В включительно», содержащая, как минимум: - кодовое обозначение или товарный знак, или наименование предприятия-изготовителя; -марку кабеля; - число и сечение жил; - год выпуска.</t>
  </si>
  <si>
    <t xml:space="preserve">Пункт распределительный должен быть предназначен для использования в сетях с номинальным напряжением до 660 В переменного тока частоты 50 и 60 Гц. Тип исполнения должен быть навесным. Материал корпуса должен быть металл. Степень защиты должна быть не 54. Габаритные размеры должны быть: высота не менее 1200 мм, ширина не менее 600 мм, глубина не менее 300 мм.
 На вводе должен быть автоматический выключатель  в литом корпусе, исполнение стационарное. Вид привода должен быть ручной. Количество силовых полюсов не менее 3. Номинальный ток не менее 125 А. Уставка срабатывания магнитного расцепителя Im должна быть не менее 1250 А.  Номинальное напряжение должно быть не менее 400 В.  Номинальная отключающая способность должна быть не менее 10 кA.  Тип расцепителя должен быть тепловой и электромагнитный. Степень защиты не менее IP 20. Род тока должен быть переменный. Способ крепления должен быть с помощью винтов. Габаритные размеры должны быть: ширина не менее 125 мм и не более 130 мм, высота не менее 170 мм и не более 175 мм, глубина не менее 130 мм и не более 135 мм. Автоматические выключатель по группам должны быть: 
1.  автоматический выключатель должен быть не менее трехполюсный, номинальный ток должен быть не менее 30 А и не более 35 А, характеристика должна быть С, предельная отключающая способность автоматического выключателя  должна быть менее 10 000 А на каждый полюс при напряжении не менее 380 В и не более 400 В. Номинальное импульсное напряжение должно быть не менее 6кВ. Должен быть индикатор положения контактов. Должен быть индикатор срабатывания. Способ монтажа должен быть на крепежную планку. Срок службы должен быть: электрических циклов, не менее 10000; механических циклов, не менее 20000.  Габаритные размеры должны быть: ширина не менее 50 мм и не более 55 мм, глубина  не менее 75 мм и не более 80 мм, высота не менее 80 мм и не более 85 мм. Диапазон рабочих температур должен быть, °С от – 35°С ... до + 70°С. – количество автоматических выключателей должно быть не менее 3 шт.; 
2.  автоматический выключатель должен быть не менее трехполюсный, номинальный ток должен быть не менее 24 А и не более 27 А, характеристика должна быть D, предельная отключающая способность автоматического выключателя  должна быть менее 10 000 А на каждый полюс при напряжении не менее 380 В и не более 400 В. Номинальное импульсное напряжение должно быть не менее 6кВ. Должен быть индикатор положения контактов. Должен быть индикатор срабатывания. Способ монтажа должен быть на крепежную планку. Срок службы должен быть: электрических циклов, не менее 10000; механических циклов, не менее 20000.  Габаритные размеры должны быть: ширина не менее 50 мм и не более 55 мм, глубина  не менее 75 мм и не более 80 мм, высота не менее 80 мм и не более 85 мм. Диапазон рабочих температур должен быть, °С от – 35°С ... до + 70°С. – количество автоматических выключателей должно быть не менее 1 шт.;
3.  автоматический выключатель должен быть не менее трехполюсный, номинальный ток должен быть не менее 18 А и не более 20 А, характеристика должна быть С, предельная отключающая способность автоматического выключателя  должна быть менее 10 000 А на каждый полюс при напряжении не менее 380 В и не более 400 В. Номинальное импульсное напряжение должно быть не менее 6кВ. Должен быть индикатор положения контактов. Должен быть индикатор срабатывания. Способ монтажа должен быть на крепежную планку. Срок службы должен быть: электрических циклов, не менее 10000; механических циклов, не менее 20000.  Габаритные размеры должны быть: ширина не менее 50 мм и не более 55 мм, глубина  не менее 75 мм и не более 80 мм, высота не менее 80 мм и не более 85 мм. Диапазон рабочих температур должен быть, °С от – 35°С ... до + 70°С. – количество автоматических выключателей должно быть не менее 1 шт.;
4.  автоматический выключатель должен быть не менее трехполюсный, номинальный ток должен быть не менее 23 А и не более 25 А, характеристика должна быть С, предельная отключающая способность автоматического выключателя  должна быть менее 10 000 А на каждый полюс при напряжении не менее 380 В и не более 400 В. Номинальное импульсное напряжение должно быть не менее 6кВ. Должен быть индикатор положения контактов. Должен быть индикатор срабатывания. Способ монтажа должен быть на крепежную планку. Срок службы должен быть: электрических циклов, не менее 10000; механических циклов, не менее 20000.  Габаритные размеры должны быть: ширина не менее 50 мм и не более 55 мм, глубина  не менее 75 мм и не более 80 мм, высота не менее 80 мм и не более 85 мм. Диапазон рабочих температур должен быть, °С от – 35°С ... до + 70°С. – количество автоматических выключателей должно быть не менее 1 шт.
</t>
  </si>
  <si>
    <t>Щит должен быть распределительный, должен быть навесного исполнения, с замком. Максимальное количество модулей должно быть не менее 45 и не более 50. Материал изделия должен быть металл, толщина металла должна быть в диапазоне 0,8 мм – 1,0 мм. Цвет должен быть серый (его оттенки). Степень защиты должна быть не ниже 30 по ГОСТ 14254 «Степень защиты, обеспечиваемые оболочками (код IP)». Угол открывания дверей не менее 105°. Количество вводов должно быть не менее 3, должно быть снизу. Масса должна быть не более 7,6 кг. Габаритные размеры должны быть: высота не менее 615 мм и не более 620 мм, ширина не менее 300 мм и не более 310 мм, глубина не менее 115 мм и не более 120 мм.</t>
  </si>
  <si>
    <t>Щит должен быть распределительный, должен быть навесного исполнения, с замком. Максимальное количество модулей должно быть не менее 33 и не более 38. Материал изделия должен быть металл, толщина металла должна быть в диапазоне 0,8 мм – 1,0 мм. Цвет должен быть серый (его оттенки). Степень защиты должна быть не ниже 30 по ГОСТ 14254 «Степень защиты, обеспечиваемые оболочками (код IP)». Угол открывания дверей не менее 105°. Количество вводов должно быть не менее 3, должно быть снизу. Масса должна быть не более 7,0 кг. Габаритные размеры должны быть: высота не менее 535 мм и не более 540 мм, ширина не менее 300 мм и не более 310 мм, глубина не менее 115 мм и не более 120 мм.</t>
  </si>
  <si>
    <t>Щит должен быть распределительный, должен быть навесного исполнения, с замком. Максимальное количество модулей должно быть не менее 20 и не более 25. Материал изделия должен быть металл, толщина металла должна быть в диапазоне 0,8 мм – 1,0 мм. Цвет должен быть серый (его оттенки). Степень защиты должна быть не ниже 30 по ГОСТ 14254 «Степень защиты, обеспечиваемые оболочками (код IP)». Угол открывания дверей не менее 105°. Количество вводов должно быть не менее 3, должно быть снизу. Масса должна быть не более 4,5 кг. Габаритные размеры должны быть: высота не менее 390 мм и не более 395 мм, ширина не менее 300 мм и не более 310 мм, глубина не менее 115 мм и не более 120 мм.</t>
  </si>
  <si>
    <t xml:space="preserve">Автоматический выключатель должен быть не менее четырехполюсный, номинальный ток должен быть не менее 63 А и не более 65 А, характеристика должна быть D, предельная отключающая способность автоматического выключателя  должна быть менее 10 000 А на каждый полюс при напряжении не менее 380 В и не более 400 В. Номинальное импульсное напряжение должно быть не менее 6кВ. Должен быть индикатор положения контактов. Должен быть индикатор срабатывания. Способ монтажа должен быть на крепежную планку. Срок службы должен быть: электрических циклов, не менее 10000; механических циклов, не менее 20000.  Габаритные размеры должны быть: ширина не менее 70 мм и не более 75 мм, глубина  не менее 75 мм и не более 80 мм, высота не менее 80 мм и не более 85 мм. Диапазон рабочих температур должен быть, °С от – 35°С ... до + 70°С. </t>
  </si>
  <si>
    <t xml:space="preserve">Автоматический выключатель должен быть не менее четырехполюсный, номинальный ток должен быть не менее 50 А и не более 55 А, характеристика должна быть D, предельная отключающая способность автоматического выключателя  должна быть менее 10 000 А на каждый полюс при напряжении не менее 380 В и не более 400 В. Номинальное импульсное напряжение должно быть не менее 6кВ. Должен быть индикатор положения контактов. Должен быть индикатор срабатывания. Способ монтажа должен быть на крепежную планку. Срок службы должен быть: электрических циклов, не менее 10000; механических циклов, не менее 20000.  Габаритные размеры должны быть: ширина не менее 70 мм и не более 75 мм, глубина  не менее 75 мм и не более 80 мм, высота не менее 80 мм и не более 85 мм. Диапазон рабочих температур должен быть, °С от – 35°С ... до + 70°С. </t>
  </si>
  <si>
    <t>Автоматический выключатель должен быть не менее четырехполюсный, номинальный ток должен быть не менее 30 А и не более 35 А, характеристика должна быть С, предельная отключающая способность автоматического выключателя  должна быть менее 10 000 А на каждый полюс при напряжении не менее 380 В и не более 400 В, должны быть разные цвета рукояток для идентификации номинального тока, должно быть не менее  двух подвижных защелок, позволяющих демонтировать автоматический выключатель без отключения соседних устройств. После установки автоматических выключателей на Din-рейку (крепежная планка) должно быть горизонтальное совпадение контактов автоматических выключателей для их коммутации с шиной соединительной. Срок службы должен быть: электрических циклов, не менее 4000; механических циклов, не менее 10000.  Габаритные размеры должны быть: ширина не менее 68 мм и не более 75 мм, глубина  не менее 55 мм и не более 63 мм, высота не менее 80 мм и не более 85 мм. Диапазон рабочих температур должен быть, °С от – 25 ... до + 55.</t>
  </si>
  <si>
    <t>Автоматический выключатель должен быть не менее четырехполюсный, номинальный ток должен быть не менее 23 А и не более 27 А, характеристика должна быть С, предельная отключающая способность автоматического выключателя  должна быть менее 10 000 А на каждый полюс при напряжении не менее 380 В и не более 400 В, должны быть разные цвета рукояток для идентификации номинального тока, должно быть не менее  двух подвижных защелок, позволяющих демонтировать автоматический выключатель без отключения соседних устройств. После установки автоматических выключателей на Din-рейку (крепежная планка) должно быть горизонтальное совпадение контактов автоматических выключателей для их коммутации с шиной соединительной. Срок службы должен быть: электрических циклов, не менее 4000; механических циклов, не менее 10000.  Габаритные размеры должны быть: ширина не менее 68 мм и не более 75 мм, глубина  не менее 55 мм и не более 63 мм, высота не менее 80 мм и не более 85 мм. Диапазон рабочих температур должен быть, °С от – 25 ... до + 55.</t>
  </si>
  <si>
    <t>Автоматический выключатель должен быть не менее четырехполюсный, номинальный ток должен быть не менее 18 А и не более 23 А, характеристика должна быть С, предельная отключающая способность автоматического выключателя  должна быть менее 10 000 А на каждый полюс при напряжении не менее 380 В и не более 400 В, должны быть разные цвета рукояток для идентификации номинального тока, должно быть не менее  двух подвижных защелок, позволяющих демонтировать автоматический выключатель без отключения соседних устройств. После установки автоматических выключателей на Din-рейку (крепежная планка) должно быть горизонтальное совпадение контактов автоматических выключателей для их коммутации с шиной соединительной. Срок службы должен быть: электрических циклов, не менее 4000; механических циклов, не менее 10000.  Габаритные размеры должны быть: ширина не менее 68 мм и не более 75 мм, глубина  не менее 55 мм и не более 63 мм, высота не менее 80 мм и не более 85 мм. Диапазон рабочих температур должен быть, °С от – 25 ... до + 55.</t>
  </si>
  <si>
    <t>Автоматический выключатель должен быть не менее четырехполюсный, номинальный ток должен быть не менее 12 А и не более 17 А, характеристика должна быть С, предельная отключающая способность автоматического выключателя  должна быть менее 10 000 А на каждый полюс при напряжении не менее 380 В и не более 400 В, должны быть разные цвета рукояток для идентификации номинального тока, должно быть не менее  двух подвижных защелок, позволяющих демонтировать автоматический выключатель без отключения соседних устройств. После установки автоматических выключателей на Din-рейку (крепежная планка) должно быть горизонтальное совпадение контактов автоматических выключателей для их коммутации с шиной соединительной. Срок службы должен быть: электрических циклов, не менее 4000; механических циклов, не менее 10000.  Габаритные размеры должны быть: ширина не менее 68 мм и не более 75 мм, глубина  не менее 55 мм и не более 63 мм, высота не менее 80 мм и не более 85 мм. Диапазон рабочих температур должен быть, °С от – 25 ... до + 55.</t>
  </si>
  <si>
    <t>Автоматический выключатель должен быть не менее двухполюсный, номинальный ток должен быть не менее 10 А и не более 12 А, характеристика должна быть С, предельная отключающая способность автоматического выключателя  должна быть менее 10 000 А на каждый полюс при напряжении не менее 380 В и не более 400 В, должны быть разные цвета рукояток для идентификации номинального тока, должно быть не менее  двух подвижных защелок, позволяющих демонтировать автоматический выключатель без отключения соседних устройств. После установки автоматических выключателей на Din-рейку (крепежная планка) должно быть горизонтальное совпадение контактов автоматических выключателей для их коммутации с шиной соединительной. Срок службы должен быть: электрических циклов, не менее 4000; механических циклов, не менее 10000.  Габаритные размеры должны быть: ширина не менее 33 мм и не более 37 мм, глубина  не менее 55 мм и не более 63 мм, высота не менее 80 мм и не более 85 мм. Диапазон рабочих температур должен быть, °С от – 25 ... до + 55.</t>
  </si>
  <si>
    <t xml:space="preserve">Автоматический выключатель должен быть не менее двухполюсный, номинальный ток должен быть не менее 18 А и не более 23 А, характеристика должна быть С, предельная отключающая способность автоматического выключателя  должна быть менее 10 000 А на каждый полюс при напряжении не менее 380 В и не более 400 В, должны быть разные цвета рукояток для идентификации номинального тока, должно быть не менее  двух подвижных защелок, позволяющих демонтировать автоматический выключатель без отключения соседних устройств. После установки автоматических выключателей на Din-рейку (крепежная планка) должно быть горизонтальное совпадение контактов автоматических выключателей для их коммутации с шиной соединительной. Срок службы должен быть: электрических циклов, не менее 4000; механических циклов, не менее 10000.  Габаритные размеры должны быть: ширина не менее 33 мм и не более 37 мм, глубина  не менее 55 мм и не более 63 мм, высота не менее 80 мм и не более 85 мм. Диапазон рабочих температур должен быть, °С от – 25 ... до + 55. </t>
  </si>
  <si>
    <t>Коробка должна быть распределительная, квадратная для наружного монтажа в количестве не менее 7 входов, размер должен быть не менее 85х85х40 мм, степень защиты должна быть не ниже 55.</t>
  </si>
  <si>
    <t>Лоток должен быть перфорированным, материал должен быть сталь оцинкованная. Габаритные размеры должны быть: ширина не менее 100 мм и не более 105 мм, высота не менее 50 мм и не более 55 мм, длина не менее 3000 мм, толщина стали должна быть не менее 0,7 мм</t>
  </si>
  <si>
    <t>Лоток должен быть перфорированным, материал должен быть сталь оцинкованная. Габаритные размеры должны быть: ширина не менее 150 мм и не более 155 мм, высота не менее 50 мм и не более 55 мм, длина не менее 3000 мм, толщина стали должна быть не менее 0,7 мм</t>
  </si>
  <si>
    <t>Внешний угол  25х16</t>
  </si>
  <si>
    <t>Внутренний угол  25х16</t>
  </si>
  <si>
    <t xml:space="preserve">Все товарные знаки, используемые в Техническом задание и во всех документах находящихся в отдельных файлах, по умолчанию сопровождаются словами «или эквивалент». «Не более» означает меньше установленного значения и включает крайнее максимальное значение. «Не менее» означает больше установленного значения и включает крайнее минимальное значение.«Не ниже» означает больше установленного значения и включает крайнее минимальное значение. «Не выше» означает меньше установленного значения и включает крайнее максимальное значение. «До» означает меньше установленного значения и включает крайнее максимальное значение. </t>
  </si>
  <si>
    <t xml:space="preserve">Участник размещения заказа должен указать показатели используемого при выполнении работ товара (материала), указанные в настоящей дефектной ведомости, в качестве показателей для определения соответствия.
При описании предлагаемого для использования товара (материала) могут быть использованы только общепринятые обозначения и сокращения.
Не допускается при заполнении сведений вместо указания конкретных характеристик (показателей) предлагаемого для использования товара (материала) указывать: «не более», «не менее», «или», «не хуже», «соответствует», «в полном соответствии», ставить знаки «+»,  «-», «V» и т.п.
При описании характеристики товара (материала) (показателей для определения соответствия) участник размещения заказа вправе указать диапазоны значений, если это предусмотрено параметрами товара (материала).
</t>
  </si>
  <si>
    <t>ВЕДОМОСТЬ ОБЪЕМОВ РАБОТ №2</t>
  </si>
  <si>
    <t>Количество</t>
  </si>
  <si>
    <t>Приложение №3 к аукционной документации</t>
  </si>
</sst>
</file>

<file path=xl/styles.xml><?xml version="1.0" encoding="utf-8"?>
<styleSheet xmlns="http://schemas.openxmlformats.org/spreadsheetml/2006/main">
  <fonts count="8">
    <font>
      <sz val="10"/>
      <name val="Arial Cyr"/>
      <charset val="204"/>
    </font>
    <font>
      <sz val="11"/>
      <name val="Arial"/>
      <family val="2"/>
      <charset val="204"/>
    </font>
    <font>
      <sz val="12"/>
      <name val="Arial"/>
      <family val="2"/>
      <charset val="204"/>
    </font>
    <font>
      <sz val="8"/>
      <name val="Arial"/>
      <family val="2"/>
      <charset val="204"/>
    </font>
    <font>
      <sz val="10"/>
      <name val="Arial"/>
      <family val="2"/>
      <charset val="204"/>
    </font>
    <font>
      <sz val="9"/>
      <name val="Arial"/>
      <family val="2"/>
      <charset val="204"/>
    </font>
    <font>
      <b/>
      <sz val="11"/>
      <name val="Arial"/>
      <family val="2"/>
      <charset val="204"/>
    </font>
    <font>
      <i/>
      <sz val="10"/>
      <name val="Arial"/>
      <family val="2"/>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0">
    <xf numFmtId="0" fontId="0" fillId="0" borderId="0" xfId="0"/>
    <xf numFmtId="49" fontId="1"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NumberFormat="1" applyFont="1" applyAlignment="1">
      <alignment horizontal="left" vertical="top"/>
    </xf>
    <xf numFmtId="0" fontId="4" fillId="0" borderId="0" xfId="0" applyFont="1"/>
    <xf numFmtId="0" fontId="3" fillId="0" borderId="0" xfId="0" applyFont="1" applyAlignment="1">
      <alignment horizontal="right" vertical="top"/>
    </xf>
    <xf numFmtId="49" fontId="4" fillId="0" borderId="0" xfId="0" applyNumberFormat="1"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center" vertical="top"/>
    </xf>
    <xf numFmtId="0" fontId="3" fillId="0" borderId="0" xfId="0" applyFont="1" applyBorder="1" applyAlignment="1">
      <alignment horizontal="right" vertical="top"/>
    </xf>
    <xf numFmtId="49" fontId="4" fillId="0" borderId="0" xfId="0" applyNumberFormat="1" applyFont="1" applyAlignment="1">
      <alignment horizontal="left" vertical="top" wrapText="1"/>
    </xf>
    <xf numFmtId="49" fontId="5" fillId="0" borderId="0" xfId="0" applyNumberFormat="1" applyFont="1" applyAlignment="1">
      <alignment horizontal="center" vertical="top"/>
    </xf>
    <xf numFmtId="0" fontId="3" fillId="0" borderId="0" xfId="0" applyNumberFormat="1" applyFont="1" applyAlignment="1">
      <alignment horizontal="right" vertical="top"/>
    </xf>
    <xf numFmtId="0" fontId="4" fillId="0" borderId="0" xfId="0" applyNumberFormat="1" applyFont="1" applyAlignment="1">
      <alignment horizontal="right" vertical="top"/>
    </xf>
    <xf numFmtId="0" fontId="5" fillId="0" borderId="0" xfId="0" applyFont="1" applyAlignment="1">
      <alignment horizontal="left" vertical="top" wrapText="1"/>
    </xf>
    <xf numFmtId="0" fontId="5" fillId="0" borderId="0" xfId="0" applyFont="1" applyAlignment="1">
      <alignment horizontal="center" vertical="top"/>
    </xf>
    <xf numFmtId="49"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xf>
    <xf numFmtId="49" fontId="4" fillId="0" borderId="1" xfId="0" quotePrefix="1"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1" xfId="0" applyNumberFormat="1" applyFont="1" applyBorder="1" applyAlignment="1">
      <alignment horizontal="right" vertical="top" wrapText="1"/>
    </xf>
    <xf numFmtId="0" fontId="4" fillId="0" borderId="1" xfId="0" applyNumberFormat="1" applyFont="1" applyBorder="1" applyAlignment="1">
      <alignment horizontal="right" vertical="top"/>
    </xf>
    <xf numFmtId="0" fontId="3" fillId="0" borderId="0" xfId="0" applyNumberFormat="1" applyFont="1" applyBorder="1" applyAlignment="1">
      <alignment vertical="top"/>
    </xf>
    <xf numFmtId="0" fontId="0" fillId="0" borderId="0" xfId="0" applyAlignment="1"/>
    <xf numFmtId="0" fontId="1" fillId="0" borderId="0" xfId="0" applyNumberFormat="1" applyFont="1" applyBorder="1" applyAlignment="1">
      <alignment horizontal="right" vertical="top"/>
    </xf>
    <xf numFmtId="0" fontId="0" fillId="0" borderId="0" xfId="0" applyAlignment="1">
      <alignment horizontal="left" wrapText="1"/>
    </xf>
    <xf numFmtId="49" fontId="7" fillId="0" borderId="0" xfId="0" applyNumberFormat="1" applyFont="1" applyAlignment="1">
      <alignment horizontal="center" vertical="top" wrapText="1"/>
    </xf>
    <xf numFmtId="0" fontId="0" fillId="0" borderId="0" xfId="0" applyAlignment="1">
      <alignment vertical="top" wrapText="1"/>
    </xf>
    <xf numFmtId="0" fontId="6" fillId="0" borderId="0" xfId="0" applyFont="1" applyAlignment="1">
      <alignment horizontal="center" vertical="top"/>
    </xf>
    <xf numFmtId="0" fontId="1" fillId="0" borderId="0" xfId="0" applyFont="1" applyAlignment="1">
      <alignment horizontal="center" vertical="top"/>
    </xf>
    <xf numFmtId="49" fontId="6" fillId="0" borderId="1" xfId="0" applyNumberFormat="1" applyFont="1" applyBorder="1" applyAlignment="1">
      <alignment horizontal="left" vertical="top" wrapText="1"/>
    </xf>
    <xf numFmtId="0" fontId="0" fillId="0" borderId="1" xfId="0" applyBorder="1" applyAlignment="1">
      <alignment vertical="top" wrapText="1"/>
    </xf>
    <xf numFmtId="49" fontId="4" fillId="0" borderId="1" xfId="0" applyNumberFormat="1" applyFont="1" applyBorder="1" applyAlignment="1">
      <alignment horizontal="left" vertical="top" wrapText="1"/>
    </xf>
    <xf numFmtId="49" fontId="4" fillId="0" borderId="0" xfId="0" applyNumberFormat="1" applyFont="1" applyAlignment="1">
      <alignment horizontal="center" vertical="top" wrapText="1"/>
    </xf>
    <xf numFmtId="0" fontId="0" fillId="0" borderId="0" xfId="0"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8"/>
  <sheetViews>
    <sheetView showGridLines="0" tabSelected="1" zoomScaleNormal="100" zoomScaleSheetLayoutView="110" workbookViewId="0">
      <selection activeCell="A3" sqref="A3:D4"/>
    </sheetView>
  </sheetViews>
  <sheetFormatPr defaultRowHeight="12.75"/>
  <cols>
    <col min="1" max="1" width="6.42578125" style="6" customWidth="1"/>
    <col min="2" max="2" width="58" style="7" customWidth="1"/>
    <col min="3" max="3" width="15.140625" style="8" customWidth="1"/>
    <col min="4" max="4" width="14" style="13" customWidth="1"/>
    <col min="5" max="5" width="3.85546875" style="4" customWidth="1"/>
    <col min="6" max="6" width="8.140625" style="4" customWidth="1"/>
    <col min="7" max="7" width="9.140625" style="4"/>
    <col min="8" max="8" width="8.7109375" style="4" customWidth="1"/>
    <col min="9" max="9" width="9.28515625" style="4" customWidth="1"/>
    <col min="10" max="16384" width="9.140625" style="4"/>
  </cols>
  <sheetData>
    <row r="1" spans="1:7" ht="14.25">
      <c r="A1" s="1"/>
      <c r="B1" s="29" t="s">
        <v>195</v>
      </c>
      <c r="C1" s="29"/>
      <c r="D1" s="29"/>
      <c r="E1" s="27"/>
      <c r="G1" s="5"/>
    </row>
    <row r="2" spans="1:7" ht="22.5" customHeight="1">
      <c r="D2" s="2"/>
      <c r="F2" s="9"/>
      <c r="G2" s="5"/>
    </row>
    <row r="3" spans="1:7" ht="94.5" customHeight="1">
      <c r="A3" s="30" t="s">
        <v>192</v>
      </c>
      <c r="B3" s="30"/>
      <c r="C3" s="30"/>
      <c r="D3" s="30"/>
      <c r="E3" s="28"/>
      <c r="F3" s="5"/>
      <c r="G3" s="5"/>
    </row>
    <row r="4" spans="1:7" ht="61.5" customHeight="1">
      <c r="A4" s="30"/>
      <c r="B4" s="30"/>
      <c r="C4" s="30"/>
      <c r="D4" s="30"/>
      <c r="E4" s="28"/>
      <c r="F4" s="5"/>
      <c r="G4" s="5"/>
    </row>
    <row r="5" spans="1:7">
      <c r="A5" s="10"/>
      <c r="D5" s="3"/>
      <c r="F5" s="5"/>
      <c r="G5" s="5"/>
    </row>
    <row r="6" spans="1:7" ht="12.75" customHeight="1">
      <c r="A6" s="33" t="s">
        <v>193</v>
      </c>
      <c r="B6" s="33"/>
      <c r="C6" s="33"/>
      <c r="D6" s="33"/>
      <c r="E6" s="5"/>
      <c r="F6" s="5"/>
      <c r="G6" s="5"/>
    </row>
    <row r="7" spans="1:7" ht="14.25">
      <c r="A7" s="34" t="s">
        <v>160</v>
      </c>
      <c r="B7" s="34"/>
      <c r="C7" s="34"/>
      <c r="D7" s="34"/>
      <c r="E7" s="5"/>
      <c r="F7" s="5"/>
      <c r="G7" s="5"/>
    </row>
    <row r="8" spans="1:7">
      <c r="A8" s="11"/>
      <c r="B8" s="14"/>
      <c r="C8" s="15"/>
      <c r="D8" s="12"/>
      <c r="E8" s="5"/>
      <c r="F8" s="5"/>
      <c r="G8" s="5"/>
    </row>
    <row r="9" spans="1:7">
      <c r="A9" s="11"/>
      <c r="B9" s="14"/>
      <c r="C9" s="15"/>
      <c r="D9" s="12"/>
      <c r="E9" s="5"/>
      <c r="F9" s="5"/>
      <c r="G9" s="5"/>
    </row>
    <row r="10" spans="1:7" ht="24.75" customHeight="1">
      <c r="A10" s="16" t="s">
        <v>0</v>
      </c>
      <c r="B10" s="17" t="s">
        <v>1</v>
      </c>
      <c r="C10" s="18" t="s">
        <v>2</v>
      </c>
      <c r="D10" s="19" t="s">
        <v>194</v>
      </c>
    </row>
    <row r="11" spans="1:7">
      <c r="A11" s="20">
        <v>1</v>
      </c>
      <c r="B11" s="21">
        <v>2</v>
      </c>
      <c r="C11" s="21">
        <v>3</v>
      </c>
      <c r="D11" s="21">
        <v>4</v>
      </c>
    </row>
    <row r="12" spans="1:7" ht="22.5" customHeight="1">
      <c r="A12" s="35" t="s">
        <v>3</v>
      </c>
      <c r="B12" s="36"/>
      <c r="C12" s="36"/>
      <c r="D12" s="36"/>
    </row>
    <row r="13" spans="1:7" ht="38.25">
      <c r="A13" s="22" t="s">
        <v>4</v>
      </c>
      <c r="B13" s="23" t="s">
        <v>5</v>
      </c>
      <c r="C13" s="24" t="s">
        <v>6</v>
      </c>
      <c r="D13" s="25" t="s">
        <v>7</v>
      </c>
    </row>
    <row r="14" spans="1:7" ht="25.5">
      <c r="A14" s="22" t="s">
        <v>8</v>
      </c>
      <c r="B14" s="23" t="s">
        <v>9</v>
      </c>
      <c r="C14" s="24" t="s">
        <v>6</v>
      </c>
      <c r="D14" s="25" t="s">
        <v>7</v>
      </c>
    </row>
    <row r="15" spans="1:7" ht="25.5">
      <c r="A15" s="22" t="s">
        <v>10</v>
      </c>
      <c r="B15" s="23" t="s">
        <v>11</v>
      </c>
      <c r="C15" s="24" t="s">
        <v>6</v>
      </c>
      <c r="D15" s="25" t="s">
        <v>12</v>
      </c>
    </row>
    <row r="16" spans="1:7" ht="38.25">
      <c r="A16" s="22" t="s">
        <v>13</v>
      </c>
      <c r="B16" s="23" t="s">
        <v>14</v>
      </c>
      <c r="C16" s="24" t="s">
        <v>15</v>
      </c>
      <c r="D16" s="25" t="s">
        <v>16</v>
      </c>
    </row>
    <row r="17" spans="1:4" ht="22.5" customHeight="1">
      <c r="A17" s="35" t="s">
        <v>17</v>
      </c>
      <c r="B17" s="36"/>
      <c r="C17" s="36"/>
      <c r="D17" s="36"/>
    </row>
    <row r="18" spans="1:4" ht="38.25">
      <c r="A18" s="22" t="s">
        <v>18</v>
      </c>
      <c r="B18" s="23" t="s">
        <v>19</v>
      </c>
      <c r="C18" s="24" t="s">
        <v>20</v>
      </c>
      <c r="D18" s="25" t="s">
        <v>21</v>
      </c>
    </row>
    <row r="19" spans="1:4" ht="25.5">
      <c r="A19" s="22" t="s">
        <v>22</v>
      </c>
      <c r="B19" s="23" t="s">
        <v>23</v>
      </c>
      <c r="C19" s="24" t="s">
        <v>24</v>
      </c>
      <c r="D19" s="25" t="s">
        <v>25</v>
      </c>
    </row>
    <row r="20" spans="1:4" ht="25.5">
      <c r="A20" s="22" t="s">
        <v>26</v>
      </c>
      <c r="B20" s="23" t="s">
        <v>27</v>
      </c>
      <c r="C20" s="24" t="s">
        <v>24</v>
      </c>
      <c r="D20" s="25" t="s">
        <v>28</v>
      </c>
    </row>
    <row r="21" spans="1:4" ht="25.5">
      <c r="A21" s="22" t="s">
        <v>29</v>
      </c>
      <c r="B21" s="23" t="s">
        <v>30</v>
      </c>
      <c r="C21" s="24" t="s">
        <v>24</v>
      </c>
      <c r="D21" s="25" t="s">
        <v>31</v>
      </c>
    </row>
    <row r="22" spans="1:4" ht="25.5">
      <c r="A22" s="22" t="s">
        <v>32</v>
      </c>
      <c r="B22" s="23" t="s">
        <v>33</v>
      </c>
      <c r="C22" s="24" t="s">
        <v>24</v>
      </c>
      <c r="D22" s="25" t="s">
        <v>34</v>
      </c>
    </row>
    <row r="23" spans="1:4" ht="25.5">
      <c r="A23" s="22" t="s">
        <v>35</v>
      </c>
      <c r="B23" s="23" t="s">
        <v>36</v>
      </c>
      <c r="C23" s="24" t="s">
        <v>24</v>
      </c>
      <c r="D23" s="25" t="s">
        <v>37</v>
      </c>
    </row>
    <row r="24" spans="1:4" ht="25.5">
      <c r="A24" s="22" t="s">
        <v>38</v>
      </c>
      <c r="B24" s="23" t="s">
        <v>39</v>
      </c>
      <c r="C24" s="24" t="s">
        <v>24</v>
      </c>
      <c r="D24" s="25" t="s">
        <v>37</v>
      </c>
    </row>
    <row r="25" spans="1:4" ht="25.5">
      <c r="A25" s="22" t="s">
        <v>40</v>
      </c>
      <c r="B25" s="23" t="s">
        <v>41</v>
      </c>
      <c r="C25" s="24" t="s">
        <v>24</v>
      </c>
      <c r="D25" s="25" t="s">
        <v>42</v>
      </c>
    </row>
    <row r="26" spans="1:4" ht="38.25">
      <c r="A26" s="22" t="s">
        <v>43</v>
      </c>
      <c r="B26" s="23" t="s">
        <v>44</v>
      </c>
      <c r="C26" s="24" t="s">
        <v>24</v>
      </c>
      <c r="D26" s="25" t="s">
        <v>45</v>
      </c>
    </row>
    <row r="27" spans="1:4" ht="38.25">
      <c r="A27" s="22" t="s">
        <v>46</v>
      </c>
      <c r="B27" s="23" t="s">
        <v>47</v>
      </c>
      <c r="C27" s="24" t="s">
        <v>24</v>
      </c>
      <c r="D27" s="25" t="s">
        <v>48</v>
      </c>
    </row>
    <row r="28" spans="1:4" ht="38.25">
      <c r="A28" s="22" t="s">
        <v>49</v>
      </c>
      <c r="B28" s="23" t="s">
        <v>50</v>
      </c>
      <c r="C28" s="24" t="s">
        <v>24</v>
      </c>
      <c r="D28" s="25" t="s">
        <v>51</v>
      </c>
    </row>
    <row r="29" spans="1:4" ht="25.5">
      <c r="A29" s="22" t="s">
        <v>52</v>
      </c>
      <c r="B29" s="23" t="s">
        <v>53</v>
      </c>
      <c r="C29" s="24" t="s">
        <v>24</v>
      </c>
      <c r="D29" s="25" t="s">
        <v>54</v>
      </c>
    </row>
    <row r="30" spans="1:4" ht="38.25">
      <c r="A30" s="22" t="s">
        <v>55</v>
      </c>
      <c r="B30" s="23" t="s">
        <v>56</v>
      </c>
      <c r="C30" s="24" t="s">
        <v>57</v>
      </c>
      <c r="D30" s="25" t="s">
        <v>58</v>
      </c>
    </row>
    <row r="31" spans="1:4" ht="38.25">
      <c r="A31" s="22" t="s">
        <v>59</v>
      </c>
      <c r="B31" s="23" t="s">
        <v>60</v>
      </c>
      <c r="C31" s="24" t="s">
        <v>57</v>
      </c>
      <c r="D31" s="25" t="s">
        <v>61</v>
      </c>
    </row>
    <row r="32" spans="1:4" ht="25.5">
      <c r="A32" s="22" t="s">
        <v>62</v>
      </c>
      <c r="B32" s="23" t="s">
        <v>63</v>
      </c>
      <c r="C32" s="24" t="s">
        <v>57</v>
      </c>
      <c r="D32" s="25" t="s">
        <v>64</v>
      </c>
    </row>
    <row r="33" spans="1:4" ht="25.5">
      <c r="A33" s="22" t="s">
        <v>65</v>
      </c>
      <c r="B33" s="23" t="s">
        <v>66</v>
      </c>
      <c r="C33" s="24" t="s">
        <v>67</v>
      </c>
      <c r="D33" s="25" t="s">
        <v>68</v>
      </c>
    </row>
    <row r="34" spans="1:4" ht="25.5">
      <c r="A34" s="22" t="s">
        <v>69</v>
      </c>
      <c r="B34" s="23" t="s">
        <v>70</v>
      </c>
      <c r="C34" s="24" t="s">
        <v>67</v>
      </c>
      <c r="D34" s="25" t="s">
        <v>71</v>
      </c>
    </row>
    <row r="35" spans="1:4" ht="25.5">
      <c r="A35" s="22" t="s">
        <v>72</v>
      </c>
      <c r="B35" s="23" t="s">
        <v>73</v>
      </c>
      <c r="C35" s="24" t="s">
        <v>74</v>
      </c>
      <c r="D35" s="26">
        <f>119</f>
        <v>119</v>
      </c>
    </row>
    <row r="36" spans="1:4" ht="38.25">
      <c r="A36" s="22" t="s">
        <v>75</v>
      </c>
      <c r="B36" s="23" t="s">
        <v>76</v>
      </c>
      <c r="C36" s="24" t="s">
        <v>24</v>
      </c>
      <c r="D36" s="25" t="s">
        <v>77</v>
      </c>
    </row>
    <row r="37" spans="1:4" ht="38.25">
      <c r="A37" s="22" t="s">
        <v>78</v>
      </c>
      <c r="B37" s="23" t="s">
        <v>79</v>
      </c>
      <c r="C37" s="24" t="s">
        <v>24</v>
      </c>
      <c r="D37" s="25" t="s">
        <v>80</v>
      </c>
    </row>
    <row r="38" spans="1:4" ht="38.25">
      <c r="A38" s="22" t="s">
        <v>81</v>
      </c>
      <c r="B38" s="23" t="s">
        <v>82</v>
      </c>
      <c r="C38" s="24" t="s">
        <v>24</v>
      </c>
      <c r="D38" s="25" t="s">
        <v>37</v>
      </c>
    </row>
    <row r="39" spans="1:4" ht="38.25">
      <c r="A39" s="22" t="s">
        <v>83</v>
      </c>
      <c r="B39" s="23" t="s">
        <v>84</v>
      </c>
      <c r="C39" s="24" t="s">
        <v>24</v>
      </c>
      <c r="D39" s="25" t="s">
        <v>85</v>
      </c>
    </row>
    <row r="40" spans="1:4" ht="38.25">
      <c r="A40" s="22" t="s">
        <v>86</v>
      </c>
      <c r="B40" s="23" t="s">
        <v>47</v>
      </c>
      <c r="C40" s="24" t="s">
        <v>24</v>
      </c>
      <c r="D40" s="25" t="s">
        <v>85</v>
      </c>
    </row>
    <row r="41" spans="1:4" ht="38.25">
      <c r="A41" s="22" t="s">
        <v>87</v>
      </c>
      <c r="B41" s="23" t="s">
        <v>88</v>
      </c>
      <c r="C41" s="24" t="s">
        <v>24</v>
      </c>
      <c r="D41" s="25" t="s">
        <v>89</v>
      </c>
    </row>
    <row r="42" spans="1:4">
      <c r="A42" s="22" t="s">
        <v>90</v>
      </c>
      <c r="B42" s="23" t="s">
        <v>91</v>
      </c>
      <c r="C42" s="24" t="s">
        <v>92</v>
      </c>
      <c r="D42" s="26">
        <f>175</f>
        <v>175</v>
      </c>
    </row>
    <row r="43" spans="1:4" ht="25.5">
      <c r="A43" s="22" t="s">
        <v>93</v>
      </c>
      <c r="B43" s="23" t="s">
        <v>94</v>
      </c>
      <c r="C43" s="24" t="s">
        <v>92</v>
      </c>
      <c r="D43" s="26">
        <f>1</f>
        <v>1</v>
      </c>
    </row>
    <row r="44" spans="1:4" ht="25.5">
      <c r="A44" s="22" t="s">
        <v>95</v>
      </c>
      <c r="B44" s="23" t="s">
        <v>96</v>
      </c>
      <c r="C44" s="24" t="s">
        <v>97</v>
      </c>
      <c r="D44" s="25" t="s">
        <v>98</v>
      </c>
    </row>
    <row r="45" spans="1:4" ht="25.5">
      <c r="A45" s="22" t="s">
        <v>99</v>
      </c>
      <c r="B45" s="23" t="s">
        <v>100</v>
      </c>
      <c r="C45" s="24" t="s">
        <v>92</v>
      </c>
      <c r="D45" s="26">
        <f>8</f>
        <v>8</v>
      </c>
    </row>
    <row r="46" spans="1:4">
      <c r="A46" s="22" t="s">
        <v>101</v>
      </c>
      <c r="B46" s="23" t="s">
        <v>102</v>
      </c>
      <c r="C46" s="24" t="s">
        <v>92</v>
      </c>
      <c r="D46" s="26">
        <f>5</f>
        <v>5</v>
      </c>
    </row>
    <row r="47" spans="1:4">
      <c r="A47" s="22" t="s">
        <v>103</v>
      </c>
      <c r="B47" s="23" t="s">
        <v>104</v>
      </c>
      <c r="C47" s="24" t="s">
        <v>92</v>
      </c>
      <c r="D47" s="26">
        <f>69</f>
        <v>69</v>
      </c>
    </row>
    <row r="48" spans="1:4" ht="38.25">
      <c r="A48" s="22" t="s">
        <v>105</v>
      </c>
      <c r="B48" s="23" t="s">
        <v>106</v>
      </c>
      <c r="C48" s="24" t="s">
        <v>15</v>
      </c>
      <c r="D48" s="25" t="s">
        <v>107</v>
      </c>
    </row>
    <row r="49" spans="1:4" ht="38.25">
      <c r="A49" s="22" t="s">
        <v>108</v>
      </c>
      <c r="B49" s="23" t="s">
        <v>109</v>
      </c>
      <c r="C49" s="24" t="s">
        <v>15</v>
      </c>
      <c r="D49" s="25" t="s">
        <v>110</v>
      </c>
    </row>
    <row r="50" spans="1:4" ht="19.149999999999999" customHeight="1">
      <c r="A50" s="37" t="s">
        <v>111</v>
      </c>
      <c r="B50" s="36"/>
      <c r="C50" s="36"/>
      <c r="D50" s="36"/>
    </row>
    <row r="51" spans="1:4" ht="229.5" customHeight="1">
      <c r="A51" s="22" t="s">
        <v>112</v>
      </c>
      <c r="B51" s="23" t="s">
        <v>171</v>
      </c>
      <c r="C51" s="24" t="s">
        <v>113</v>
      </c>
      <c r="D51" s="26">
        <f>70</f>
        <v>70</v>
      </c>
    </row>
    <row r="52" spans="1:4" ht="233.25" customHeight="1">
      <c r="A52" s="22" t="s">
        <v>114</v>
      </c>
      <c r="B52" s="23" t="s">
        <v>172</v>
      </c>
      <c r="C52" s="24" t="s">
        <v>113</v>
      </c>
      <c r="D52" s="26">
        <f>66</f>
        <v>66</v>
      </c>
    </row>
    <row r="53" spans="1:4" ht="233.25" customHeight="1">
      <c r="A53" s="22" t="s">
        <v>115</v>
      </c>
      <c r="B53" s="23" t="s">
        <v>173</v>
      </c>
      <c r="C53" s="24" t="s">
        <v>113</v>
      </c>
      <c r="D53" s="26">
        <f>88</f>
        <v>88</v>
      </c>
    </row>
    <row r="54" spans="1:4" ht="229.5" customHeight="1">
      <c r="A54" s="22" t="s">
        <v>116</v>
      </c>
      <c r="B54" s="23" t="s">
        <v>170</v>
      </c>
      <c r="C54" s="24" t="s">
        <v>113</v>
      </c>
      <c r="D54" s="26">
        <f>305</f>
        <v>305</v>
      </c>
    </row>
    <row r="55" spans="1:4" ht="260.25" customHeight="1">
      <c r="A55" s="22" t="s">
        <v>117</v>
      </c>
      <c r="B55" s="23" t="s">
        <v>169</v>
      </c>
      <c r="C55" s="24" t="s">
        <v>113</v>
      </c>
      <c r="D55" s="26">
        <f>248</f>
        <v>248</v>
      </c>
    </row>
    <row r="56" spans="1:4" ht="237" customHeight="1">
      <c r="A56" s="22" t="s">
        <v>118</v>
      </c>
      <c r="B56" s="23" t="s">
        <v>168</v>
      </c>
      <c r="C56" s="24" t="s">
        <v>113</v>
      </c>
      <c r="D56" s="26">
        <f>1965</f>
        <v>1965</v>
      </c>
    </row>
    <row r="57" spans="1:4" ht="231" customHeight="1">
      <c r="A57" s="22" t="s">
        <v>119</v>
      </c>
      <c r="B57" s="23" t="s">
        <v>167</v>
      </c>
      <c r="C57" s="24" t="s">
        <v>113</v>
      </c>
      <c r="D57" s="26">
        <f>779</f>
        <v>779</v>
      </c>
    </row>
    <row r="58" spans="1:4" ht="260.25" customHeight="1">
      <c r="A58" s="22" t="s">
        <v>120</v>
      </c>
      <c r="B58" s="23" t="s">
        <v>174</v>
      </c>
      <c r="C58" s="24" t="s">
        <v>74</v>
      </c>
      <c r="D58" s="26">
        <f>1</f>
        <v>1</v>
      </c>
    </row>
    <row r="59" spans="1:4" ht="180" customHeight="1">
      <c r="A59" s="22" t="s">
        <v>121</v>
      </c>
      <c r="B59" s="23" t="s">
        <v>175</v>
      </c>
      <c r="C59" s="24" t="s">
        <v>74</v>
      </c>
      <c r="D59" s="26">
        <f>4</f>
        <v>4</v>
      </c>
    </row>
    <row r="60" spans="1:4" ht="186.75" customHeight="1">
      <c r="A60" s="22" t="s">
        <v>122</v>
      </c>
      <c r="B60" s="23" t="s">
        <v>176</v>
      </c>
      <c r="C60" s="24" t="s">
        <v>74</v>
      </c>
      <c r="D60" s="26">
        <f>2</f>
        <v>2</v>
      </c>
    </row>
    <row r="61" spans="1:4" ht="192" customHeight="1">
      <c r="A61" s="22" t="s">
        <v>123</v>
      </c>
      <c r="B61" s="23" t="s">
        <v>177</v>
      </c>
      <c r="C61" s="24" t="s">
        <v>74</v>
      </c>
      <c r="D61" s="26">
        <f>2</f>
        <v>2</v>
      </c>
    </row>
    <row r="62" spans="1:4" ht="225" customHeight="1">
      <c r="A62" s="22" t="s">
        <v>124</v>
      </c>
      <c r="B62" s="23" t="s">
        <v>178</v>
      </c>
      <c r="C62" s="24" t="s">
        <v>74</v>
      </c>
      <c r="D62" s="26">
        <f>2</f>
        <v>2</v>
      </c>
    </row>
    <row r="63" spans="1:4" ht="220.5" customHeight="1">
      <c r="A63" s="22" t="s">
        <v>125</v>
      </c>
      <c r="B63" s="23" t="s">
        <v>179</v>
      </c>
      <c r="C63" s="24" t="s">
        <v>74</v>
      </c>
      <c r="D63" s="26">
        <f>1</f>
        <v>1</v>
      </c>
    </row>
    <row r="64" spans="1:4" ht="270" customHeight="1">
      <c r="A64" s="22" t="s">
        <v>126</v>
      </c>
      <c r="B64" s="23" t="s">
        <v>180</v>
      </c>
      <c r="C64" s="24" t="s">
        <v>74</v>
      </c>
      <c r="D64" s="26">
        <f>2</f>
        <v>2</v>
      </c>
    </row>
    <row r="65" spans="1:4" ht="271.5" customHeight="1">
      <c r="A65" s="22" t="s">
        <v>127</v>
      </c>
      <c r="B65" s="23" t="s">
        <v>181</v>
      </c>
      <c r="C65" s="24" t="s">
        <v>74</v>
      </c>
      <c r="D65" s="26">
        <f>2</f>
        <v>2</v>
      </c>
    </row>
    <row r="66" spans="1:4" ht="256.5" customHeight="1">
      <c r="A66" s="22" t="s">
        <v>128</v>
      </c>
      <c r="B66" s="23" t="s">
        <v>182</v>
      </c>
      <c r="C66" s="24" t="s">
        <v>74</v>
      </c>
      <c r="D66" s="26">
        <f>1</f>
        <v>1</v>
      </c>
    </row>
    <row r="67" spans="1:4" ht="242.25">
      <c r="A67" s="22" t="s">
        <v>129</v>
      </c>
      <c r="B67" s="23" t="s">
        <v>183</v>
      </c>
      <c r="C67" s="24" t="s">
        <v>74</v>
      </c>
      <c r="D67" s="26">
        <f>6</f>
        <v>6</v>
      </c>
    </row>
    <row r="68" spans="1:4" ht="248.25" customHeight="1">
      <c r="A68" s="22" t="s">
        <v>130</v>
      </c>
      <c r="B68" s="23" t="s">
        <v>184</v>
      </c>
      <c r="C68" s="24" t="s">
        <v>74</v>
      </c>
      <c r="D68" s="26">
        <f>42</f>
        <v>42</v>
      </c>
    </row>
    <row r="69" spans="1:4" ht="250.5" customHeight="1">
      <c r="A69" s="22" t="s">
        <v>131</v>
      </c>
      <c r="B69" s="23" t="s">
        <v>185</v>
      </c>
      <c r="C69" s="24" t="s">
        <v>74</v>
      </c>
      <c r="D69" s="26">
        <f>18</f>
        <v>18</v>
      </c>
    </row>
    <row r="70" spans="1:4">
      <c r="A70" s="22" t="s">
        <v>132</v>
      </c>
      <c r="B70" s="23" t="s">
        <v>133</v>
      </c>
      <c r="C70" s="24" t="s">
        <v>74</v>
      </c>
      <c r="D70" s="26">
        <f>2</f>
        <v>2</v>
      </c>
    </row>
    <row r="71" spans="1:4">
      <c r="A71" s="22" t="s">
        <v>134</v>
      </c>
      <c r="B71" s="23" t="s">
        <v>135</v>
      </c>
      <c r="C71" s="24" t="s">
        <v>74</v>
      </c>
      <c r="D71" s="26">
        <f>5</f>
        <v>5</v>
      </c>
    </row>
    <row r="72" spans="1:4">
      <c r="A72" s="22" t="s">
        <v>136</v>
      </c>
      <c r="B72" s="23" t="s">
        <v>164</v>
      </c>
      <c r="C72" s="24" t="s">
        <v>74</v>
      </c>
      <c r="D72" s="26">
        <f>16</f>
        <v>16</v>
      </c>
    </row>
    <row r="73" spans="1:4" ht="25.5">
      <c r="A73" s="22" t="s">
        <v>137</v>
      </c>
      <c r="B73" s="23" t="s">
        <v>138</v>
      </c>
      <c r="C73" s="24" t="s">
        <v>74</v>
      </c>
      <c r="D73" s="26">
        <f>8</f>
        <v>8</v>
      </c>
    </row>
    <row r="74" spans="1:4" ht="51">
      <c r="A74" s="22" t="s">
        <v>139</v>
      </c>
      <c r="B74" s="23" t="s">
        <v>186</v>
      </c>
      <c r="C74" s="24" t="s">
        <v>74</v>
      </c>
      <c r="D74" s="26">
        <f>175</f>
        <v>175</v>
      </c>
    </row>
    <row r="75" spans="1:4">
      <c r="A75" s="22" t="s">
        <v>140</v>
      </c>
      <c r="B75" s="23" t="s">
        <v>165</v>
      </c>
      <c r="C75" s="24" t="s">
        <v>113</v>
      </c>
      <c r="D75" s="26">
        <f>120</f>
        <v>120</v>
      </c>
    </row>
    <row r="76" spans="1:4">
      <c r="A76" s="22" t="s">
        <v>141</v>
      </c>
      <c r="B76" s="23" t="s">
        <v>189</v>
      </c>
      <c r="C76" s="24" t="s">
        <v>74</v>
      </c>
      <c r="D76" s="26">
        <f>21</f>
        <v>21</v>
      </c>
    </row>
    <row r="77" spans="1:4">
      <c r="A77" s="22" t="s">
        <v>142</v>
      </c>
      <c r="B77" s="23" t="s">
        <v>190</v>
      </c>
      <c r="C77" s="24" t="s">
        <v>74</v>
      </c>
      <c r="D77" s="26">
        <f>21</f>
        <v>21</v>
      </c>
    </row>
    <row r="78" spans="1:4">
      <c r="A78" s="22" t="s">
        <v>143</v>
      </c>
      <c r="B78" s="23" t="s">
        <v>166</v>
      </c>
      <c r="C78" s="24" t="s">
        <v>74</v>
      </c>
      <c r="D78" s="26">
        <f>525</f>
        <v>525</v>
      </c>
    </row>
    <row r="79" spans="1:4">
      <c r="A79" s="22" t="s">
        <v>144</v>
      </c>
      <c r="B79" s="23" t="s">
        <v>145</v>
      </c>
      <c r="C79" s="24" t="s">
        <v>74</v>
      </c>
      <c r="D79" s="26">
        <f>20</f>
        <v>20</v>
      </c>
    </row>
    <row r="80" spans="1:4">
      <c r="A80" s="22" t="s">
        <v>146</v>
      </c>
      <c r="B80" s="23" t="s">
        <v>147</v>
      </c>
      <c r="C80" s="24" t="s">
        <v>74</v>
      </c>
      <c r="D80" s="26">
        <f>66</f>
        <v>66</v>
      </c>
    </row>
    <row r="81" spans="1:4" ht="63.75">
      <c r="A81" s="22" t="s">
        <v>148</v>
      </c>
      <c r="B81" s="23" t="s">
        <v>187</v>
      </c>
      <c r="C81" s="24" t="s">
        <v>113</v>
      </c>
      <c r="D81" s="26">
        <v>435</v>
      </c>
    </row>
    <row r="82" spans="1:4" ht="63.75">
      <c r="A82" s="22" t="s">
        <v>149</v>
      </c>
      <c r="B82" s="23" t="s">
        <v>188</v>
      </c>
      <c r="C82" s="24" t="s">
        <v>113</v>
      </c>
      <c r="D82" s="26">
        <f>33</f>
        <v>33</v>
      </c>
    </row>
    <row r="83" spans="1:4">
      <c r="A83" s="22" t="s">
        <v>150</v>
      </c>
      <c r="B83" s="23" t="s">
        <v>151</v>
      </c>
      <c r="C83" s="24" t="s">
        <v>74</v>
      </c>
      <c r="D83" s="26">
        <f>14</f>
        <v>14</v>
      </c>
    </row>
    <row r="84" spans="1:4">
      <c r="A84" s="22" t="s">
        <v>152</v>
      </c>
      <c r="B84" s="23" t="s">
        <v>153</v>
      </c>
      <c r="C84" s="24" t="s">
        <v>74</v>
      </c>
      <c r="D84" s="26">
        <f>3</f>
        <v>3</v>
      </c>
    </row>
    <row r="85" spans="1:4">
      <c r="A85" s="22" t="s">
        <v>154</v>
      </c>
      <c r="B85" s="23" t="s">
        <v>155</v>
      </c>
      <c r="C85" s="24" t="s">
        <v>74</v>
      </c>
      <c r="D85" s="26">
        <f>310</f>
        <v>310</v>
      </c>
    </row>
    <row r="86" spans="1:4">
      <c r="A86" s="22" t="s">
        <v>156</v>
      </c>
      <c r="B86" s="23" t="s">
        <v>157</v>
      </c>
      <c r="C86" s="24" t="s">
        <v>74</v>
      </c>
      <c r="D86" s="26">
        <f>310</f>
        <v>310</v>
      </c>
    </row>
    <row r="87" spans="1:4">
      <c r="A87" s="22" t="s">
        <v>158</v>
      </c>
      <c r="B87" s="23" t="s">
        <v>159</v>
      </c>
      <c r="C87" s="24" t="s">
        <v>74</v>
      </c>
      <c r="D87" s="26">
        <f>12</f>
        <v>12</v>
      </c>
    </row>
    <row r="89" spans="1:4" ht="93.75" customHeight="1">
      <c r="A89" s="39" t="s">
        <v>191</v>
      </c>
      <c r="B89" s="39"/>
      <c r="C89" s="39"/>
      <c r="D89" s="39"/>
    </row>
    <row r="94" spans="1:4">
      <c r="A94" s="38" t="s">
        <v>161</v>
      </c>
      <c r="B94" s="32"/>
      <c r="C94" s="32"/>
      <c r="D94" s="32"/>
    </row>
    <row r="95" spans="1:4">
      <c r="A95" s="31" t="s">
        <v>162</v>
      </c>
      <c r="B95" s="32"/>
      <c r="C95" s="32"/>
      <c r="D95" s="32"/>
    </row>
    <row r="97" spans="1:4">
      <c r="A97" s="38" t="s">
        <v>163</v>
      </c>
      <c r="B97" s="32"/>
      <c r="C97" s="32"/>
      <c r="D97" s="32"/>
    </row>
    <row r="98" spans="1:4">
      <c r="A98" s="31" t="s">
        <v>162</v>
      </c>
      <c r="B98" s="32"/>
      <c r="C98" s="32"/>
      <c r="D98" s="32"/>
    </row>
  </sheetData>
  <mergeCells count="12">
    <mergeCell ref="B1:D1"/>
    <mergeCell ref="A3:D4"/>
    <mergeCell ref="A98:D98"/>
    <mergeCell ref="A6:D6"/>
    <mergeCell ref="A7:D7"/>
    <mergeCell ref="A12:D12"/>
    <mergeCell ref="A17:D17"/>
    <mergeCell ref="A50:D50"/>
    <mergeCell ref="A94:D94"/>
    <mergeCell ref="A95:D95"/>
    <mergeCell ref="A97:D97"/>
    <mergeCell ref="A89:D89"/>
  </mergeCells>
  <pageMargins left="0.4" right="0.31" top="0.39370078740157483" bottom="0.46" header="0.21" footer="0.2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Ведомость объемов работ 6 граф</vt:lpstr>
      <vt:lpstr>'Ведомость объемов работ 6 граф'!Заголовки_для_печати</vt:lpstr>
      <vt:lpstr>'Ведомость объемов работ 6 граф'!Область_печати</vt:lpstr>
    </vt:vector>
  </TitlesOfParts>
  <Company>Grand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lastPrinted>2016-11-07T08:07:18Z</cp:lastPrinted>
  <dcterms:created xsi:type="dcterms:W3CDTF">2002-02-11T05:58:42Z</dcterms:created>
  <dcterms:modified xsi:type="dcterms:W3CDTF">2016-11-10T04:31:47Z</dcterms:modified>
</cp:coreProperties>
</file>