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Лист1!$A$2:$P$20</definedName>
  </definedNames>
  <calcPr calcId="125725"/>
</workbook>
</file>

<file path=xl/calcChain.xml><?xml version="1.0" encoding="utf-8"?>
<calcChain xmlns="http://schemas.openxmlformats.org/spreadsheetml/2006/main">
  <c r="J14" i="1"/>
  <c r="J15" s="1"/>
  <c r="J6"/>
  <c r="J16" s="1"/>
  <c r="M5"/>
  <c r="M6" s="1"/>
  <c r="J5"/>
  <c r="G5"/>
  <c r="G6" s="1"/>
  <c r="G16" s="1"/>
  <c r="G14"/>
  <c r="G15" s="1"/>
  <c r="M14"/>
  <c r="M15" s="1"/>
  <c r="G26" i="2"/>
  <c r="G27" s="1"/>
  <c r="M25"/>
  <c r="M26" s="1"/>
  <c r="M27" s="1"/>
  <c r="J25"/>
  <c r="J26" s="1"/>
  <c r="J27" s="1"/>
  <c r="G25"/>
  <c r="K24"/>
  <c r="H24"/>
  <c r="E24"/>
  <c r="K23"/>
  <c r="H23"/>
  <c r="E23"/>
  <c r="K22"/>
  <c r="H22"/>
  <c r="E22"/>
  <c r="M16" i="1" l="1"/>
</calcChain>
</file>

<file path=xl/sharedStrings.xml><?xml version="1.0" encoding="utf-8"?>
<sst xmlns="http://schemas.openxmlformats.org/spreadsheetml/2006/main" count="132" uniqueCount="101">
  <si>
    <t>ООО "СГ "АСКО"</t>
  </si>
  <si>
    <t>АО "Д2 Страхование"</t>
  </si>
  <si>
    <t>стр. 3000 формы 2</t>
  </si>
  <si>
    <t>стр. 2110 формы 2</t>
  </si>
  <si>
    <t>стр. 2100 формы 1</t>
  </si>
  <si>
    <t>стр. 2000 формы 1</t>
  </si>
  <si>
    <t>стр. 1250 формы 1</t>
  </si>
  <si>
    <t>стр. 1300 формы 1</t>
  </si>
  <si>
    <t>Критерии оценки</t>
  </si>
  <si>
    <t>Вес Критерия Цена Договора</t>
  </si>
  <si>
    <t>Rai=(Amax-Ai)/Amax*100</t>
  </si>
  <si>
    <t>Филиал в городе 
Новосибирске</t>
  </si>
  <si>
    <t>С1</t>
  </si>
  <si>
    <t>да</t>
  </si>
  <si>
    <t>да: С1= 9 баллов
нет: С1= 0 баллов</t>
  </si>
  <si>
    <t>Предоставление 
персонального менеджера</t>
  </si>
  <si>
    <t>да: С2= 5 баллов
нет: С2= 0 баллов</t>
  </si>
  <si>
    <t>С2</t>
  </si>
  <si>
    <t>С3</t>
  </si>
  <si>
    <t>С4</t>
  </si>
  <si>
    <t>Время необходимое для принятия решения о страховом событии</t>
  </si>
  <si>
    <t>С3 ≤ 5 дней – «8» баллов, 
С3 &gt; 5 дней, но ≤ 10 дней 
– «4» балла
 С3 &gt; 10 дней – «0» баллов</t>
  </si>
  <si>
    <t>С4 ≤ 5 дней – «8» баллов,
С4 &gt; 5 дней, но ≤ 10 дней
 – «4» балла
С4 &gt; 10 дней – «0» баллов</t>
  </si>
  <si>
    <t>Время необходимое для перечисления денежных средств после принятия положительного решения о страховом событии</t>
  </si>
  <si>
    <t>Размер уставного капитала (тыс. руб.)</t>
  </si>
  <si>
    <t>С5 ≤ 500 тыс. руб. – «0» баллов,
 С5 &gt; 500 тыс. руб.,
 но ≤ 9 000 тыс. руб. – «5» баллов,
 С5 &gt; 9 000 тыс. руб. – «10» баллов</t>
  </si>
  <si>
    <t>баллы</t>
  </si>
  <si>
    <t>С5</t>
  </si>
  <si>
    <t>С6</t>
  </si>
  <si>
    <t>Если С6 &gt; 0,20 – «20» баллов
Если С6 &gt; 0,05  но ≤ 0,20 – «10» баллов
Если С6 ≤ 0,05 – «0» баллов</t>
  </si>
  <si>
    <t>Отношение чистой прибыли страховщика за последний отчетный год к страховым премиям всего (кроме страхования жизни)
 С6 = (стр.3000 формы2) / (стр.2110 формы2)</t>
  </si>
  <si>
    <t>С7</t>
  </si>
  <si>
    <t>Если С7 &gt; 0,50 – «20» баллов
Если С7 &gt; 0,10  но ≤ 0,50 – «10» баллов
Если С7 ≤ 0,10 – «0» баллов</t>
  </si>
  <si>
    <t>С8</t>
  </si>
  <si>
    <t>Отношение собственного капитала страховщика к совокупным пассивам по состоянию на конец последнего отчетного года.
С7 = (стр.2100 формы1) / (стр.2000 формы1)</t>
  </si>
  <si>
    <t>Отношение дебиторской задолженности к активам страховщика за последний отчетный год.
С8 = (стр.1250 формы1) / (стр.1300 формы1)</t>
  </si>
  <si>
    <t>Если С8 &gt; 0 но ≤ 0,07 – «20» баллов
Если С8 &gt; 0,07  но ≤ 0,20 – «10» баллов
Если С8 &gt; 0,20 – «0» баллов</t>
  </si>
  <si>
    <t>итого по критериям С1-С8</t>
  </si>
  <si>
    <t>значимость критерия
 квалификация</t>
  </si>
  <si>
    <t>Итовый рейтинг</t>
  </si>
  <si>
    <r>
      <rPr>
        <b/>
        <sz val="12"/>
        <color theme="1"/>
        <rFont val="Times New Roman"/>
        <family val="1"/>
        <charset val="204"/>
      </rPr>
      <t>Приложение №1</t>
    </r>
    <r>
      <rPr>
        <sz val="12"/>
        <color theme="1"/>
        <rFont val="Times New Roman"/>
        <family val="1"/>
        <charset val="204"/>
      </rPr>
      <t xml:space="preserve"> к Протоколу рассмотрения и оценки заявок на участие в открытом конкурсе от 30.09.2016 №31604155043</t>
    </r>
  </si>
  <si>
    <t>По результатам расчета итогового рейтинга заявке участника АО "Д2 Страхование" присваивается первый номер.</t>
  </si>
  <si>
    <t>По результатам расчета итогового рейтинга заявке участника САО ЭРГО присваивается второй номер.</t>
  </si>
  <si>
    <t>Цена договора, руб.</t>
  </si>
  <si>
    <t>НМЦД (Amax), руб.</t>
  </si>
  <si>
    <t>САО ЭРГО</t>
  </si>
  <si>
    <t xml:space="preserve">значимость критерия 0,6 (Kai) </t>
  </si>
  <si>
    <t>Rai</t>
  </si>
  <si>
    <r>
      <t>Ra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Times New Roman"/>
        <family val="1"/>
        <charset val="204"/>
      </rPr>
      <t xml:space="preserve"> Ka</t>
    </r>
    <r>
      <rPr>
        <vertAlign val="subscript"/>
        <sz val="11"/>
        <color theme="1"/>
        <rFont val="Times New Roman"/>
        <family val="1"/>
        <charset val="204"/>
      </rPr>
      <t xml:space="preserve">i </t>
    </r>
  </si>
  <si>
    <t>Rci</t>
  </si>
  <si>
    <t>значимость критерия 0,4 (Kci)</t>
  </si>
  <si>
    <t>Rci х Kci</t>
  </si>
  <si>
    <t>Rsumi= Rai х Kai + Rci х Kci</t>
  </si>
  <si>
    <t>Коффициент значимости 
критерия Цена Договора</t>
  </si>
  <si>
    <t>Ц</t>
  </si>
  <si>
    <t>итого по критериям С1-С7</t>
  </si>
  <si>
    <t>КБi</t>
  </si>
  <si>
    <t>КБi х
 Kоэф.</t>
  </si>
  <si>
    <t>Коэффициент значимости критерия
 квалификация</t>
  </si>
  <si>
    <t>ЦБi х
 Kоэф.</t>
  </si>
  <si>
    <t>Итоговая сумма баллов = ЦБi х Kоэф + КБi х Kоэф.</t>
  </si>
  <si>
    <r>
      <rPr>
        <b/>
        <sz val="12"/>
        <color theme="1"/>
        <rFont val="Times New Roman"/>
        <family val="1"/>
        <charset val="204"/>
      </rPr>
      <t>Приложение №1</t>
    </r>
    <r>
      <rPr>
        <sz val="12"/>
        <color theme="1"/>
        <rFont val="Times New Roman"/>
        <family val="1"/>
        <charset val="204"/>
      </rPr>
      <t xml:space="preserve"> к Протоколу рассмотрения и оценки заявок на участие в открытом конкурсе №32008813535</t>
    </r>
  </si>
  <si>
    <t>ООО "СПЕКТРВЕНТ"</t>
  </si>
  <si>
    <t>ООО "ВЕНТСИБ-Н"</t>
  </si>
  <si>
    <t>ИП МЕРКУЛОВА Н. В.</t>
  </si>
  <si>
    <t xml:space="preserve">Коффициент значимости 
критерия Цена Договора = 0,6 (Kоэф) </t>
  </si>
  <si>
    <t>Коэффициент значимости критерия
 квалификация участника закупки = 0,4 (Kоэф.)</t>
  </si>
  <si>
    <t xml:space="preserve">Деловая репутация участника закупки
наличие грамот, благодарственных писем, дипломов, полученных от государственных или муниципальных организаций, учреждений, предприятий, органов власти, мэрии города Новосибирска, областного правительства за 2018-2019 г.г.
</t>
  </si>
  <si>
    <t xml:space="preserve">Опыт успешного выполнения аналогичных работ участником закупки
в качестве подтверждения опыта выполнения аналогичных работ участником закупки предоставляются копии контрактов, договоров на выполнение аналогичных работ*, составляющих предмет настоящего открытого конкурса в электронной форме, с суммой не менее 900 тыс. рублей по каждому контракту (договору), заключенных в 2019 г.г. с приложением копий документов, свидетельствующих об их исполнении (в подтверждение в составе заявки предоставляются копии контрактов, договоров, актов сдачи-приемки выполненных работ по каждому прилагаемому контракту, договору)
</t>
  </si>
  <si>
    <t xml:space="preserve">Местоположение организации
наличие данных о фактическом местонахождении организации. Подтверждается выпиской из ЕГРЮЛ  
</t>
  </si>
  <si>
    <t xml:space="preserve">Количество специалистов в штате организации
подтверждается копией отчета СЗВ-М за последний месяц с отметкой о принятии пенсионным фондом РФ (Форма отчета утверждена постановлением Правления ПФР
от 1 февраля 2016 г. № 83п)
</t>
  </si>
  <si>
    <t xml:space="preserve">Наличие у организации зданий и/или помещений в собственности и/или аренде зданий и/или нежилых помещений
подтверждается выпиской из ЕГРН или копией зарегистрированного  в установленном порядке договором аренды
</t>
  </si>
  <si>
    <t xml:space="preserve">Сведения о бухгалтерской отчетности (финансовых показателях)
Подтверждается бухгалтерской отчетностью за девять месяцев 2019: 
1.Баланс. Отчет о финансовых результатах.
2. Декларация по налогу на прибыль.
3. Декларация по упрощенной системе налогообложения. 
В зависимости от системы налогообложения участника
</t>
  </si>
  <si>
    <t>Наличие сертификата дилера или сертификата авторизованного сервисного центра</t>
  </si>
  <si>
    <r>
      <t xml:space="preserve">Количество отзывов, благодарственных писем, сертификатов, дипломов, грамот за 2018-2019 г.г. – от 2 (двух) включительно и более = 10 баллов. </t>
    </r>
    <r>
      <rPr>
        <sz val="12"/>
        <rFont val="Times New Roman"/>
        <family val="1"/>
        <charset val="204"/>
      </rPr>
      <t>Количество отзывов, благодарственных писем, сертификатов, дипломов, грамот за 2018-2019 г.г. – 1 (один) = 5 баллов.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Информация по данному показателю не предоставлена = 0 баллов</t>
    </r>
  </si>
  <si>
    <r>
      <rPr>
        <sz val="12"/>
        <rFont val="Times New Roman"/>
        <family val="1"/>
        <charset val="204"/>
      </rPr>
      <t>Количество контрактов, договоров с приложением копий документов, свидетельствующих об их исполнении (в подтверждение в составе заявки предоставляются копии контрактов, договоров, актов сдачи-приемки выполненных работ  по каждому прилагаемому контракту, договору) – от 11 (одиннадцати) включительно и более = 10 баллов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Количество контрактов, договоров с приложением копий документов, свидетельствующих об их исполнении (в подтверждение в составе заявки предоставляются копии контрактов, договоров, актов сдачи-приемки выполненных работ  по каждому прилагаемому контракту, договору) от 1 (одного) до 10 (десяти) включительно = 5 баллов.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Информация по данному показателю не предоставлена = 0 баллов</t>
    </r>
  </si>
  <si>
    <r>
      <rPr>
        <sz val="12"/>
        <rFont val="Times New Roman"/>
        <family val="1"/>
        <charset val="204"/>
      </rPr>
      <t>Организация находится в городе Новосибирске = 20 баллов.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Организация находится в Новосибирской области = 10 баллов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Организация находится в другом субъекте РФ = 1 балл. </t>
    </r>
  </si>
  <si>
    <r>
      <rPr>
        <sz val="12"/>
        <rFont val="Times New Roman"/>
        <family val="1"/>
        <charset val="204"/>
      </rPr>
      <t>Количество специалистов в штате - от 10 (десяти) включительно и более = 10 баллов.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Количество специалистов в штате - от 5 (пяти) до 9 (девяти) включительно = 6 баллов.Количество специалистов в штате - от 1 (одного) до 4 (четырех) включительно = 4 балла. Информация по данному показателю не предоставлена = 0 баллов.</t>
    </r>
  </si>
  <si>
    <r>
      <rPr>
        <sz val="12"/>
        <rFont val="Times New Roman"/>
        <family val="1"/>
        <charset val="204"/>
      </rPr>
      <t>Наличие у организации зданий и/или помещений в собственности и/или аренде зданий и/или нежилых помещений от 120 кв. м включительно и более = 15 баллов. Наличие у организации зданий и/или помещений в собственности и/или аренде зданий и/или нежилых помещений от 70 кв.м до 119 кв.м включительно = 12 баллов.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Наличие у организации зданий и/или помещений в собственности и/или аренде зданий и/или нежилых помещений от 25 кв.м до 69 кв.м включительно = 6 баллов. Наличие у организации зданий и/или помещений в собственности и/или аренде зданий и/или нежилых помещений до 25 кв.м = 3 балла. Информация по данному показателю не предоставлена = баллов.</t>
    </r>
  </si>
  <si>
    <r>
      <rPr>
        <sz val="12"/>
        <rFont val="Times New Roman"/>
        <family val="1"/>
        <charset val="204"/>
      </rPr>
      <t>Чистая прибыль организации от 1 миллиона рублей и более = 15 баллов. Чистая прибыль организации от 0,5 миллиона рублей до 1 миллиона рублей = 9 баллов.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Чистая прибыль организации до 0,5 миллиона рублей  = 6 баллов. Информация по данному показателю не предоставлена = 0 баллов.</t>
    </r>
  </si>
  <si>
    <t>Наличие у организации сертификата дилера и/или сертификата авторизованного сервисного центра климатического оборудования Kentatsu = 20 баллов. Наличие у организации сертификата дилера и/или сертификата авторизованного сервисного центра прочего климатического оборудования  = 10 баллов. Информация по данному показателю не предоставлена = 0 баллов.</t>
  </si>
  <si>
    <t>ООО "СПЕКТРВЕНТ" ИНН 5260407238</t>
  </si>
  <si>
    <t>ООО "ВЕНТСИБ-Н" ИНН 5404068476</t>
  </si>
  <si>
    <t>ИП МЕРКУЛОВА Н. В. ИНН 381914801269</t>
  </si>
  <si>
    <t>НМЦД =3705266,40 руб.</t>
  </si>
  <si>
    <t>Информация не предоставлена</t>
  </si>
  <si>
    <r>
      <t>Приняты грамоты, благодарственные письма, сертификаты, полученные от государственных или муниципальных организаций, учреждений, предприятий, органов власти, мэрии города Новосибирска, областного правительства в количестве =</t>
    </r>
    <r>
      <rPr>
        <b/>
        <sz val="12"/>
        <color theme="1"/>
        <rFont val="Times New Roman"/>
        <family val="1"/>
        <charset val="204"/>
      </rPr>
      <t xml:space="preserve"> 2</t>
    </r>
  </si>
  <si>
    <r>
      <t>Приняты грамоты, благодарственные письма, сертификаты, полученные от государственных или муниципальных организаций, учреждений, предприятий, органов власти, мэрии города Новосибирска, областного правительства в количестве =</t>
    </r>
    <r>
      <rPr>
        <b/>
        <sz val="12"/>
        <color theme="1"/>
        <rFont val="Times New Roman"/>
        <family val="1"/>
        <charset val="204"/>
      </rPr>
      <t xml:space="preserve"> 0</t>
    </r>
  </si>
  <si>
    <t xml:space="preserve">ЦБi=(Цmin/Цi)*100
</t>
  </si>
  <si>
    <t>г. Нижний Новгород</t>
  </si>
  <si>
    <t>г. Новосибирск</t>
  </si>
  <si>
    <t>аренда помещений общей площадью 154,4 кв.м.</t>
  </si>
  <si>
    <t>аренда помещений общей площадью 92,2 кв.м.</t>
  </si>
  <si>
    <t>3227 тыс. руб.</t>
  </si>
  <si>
    <t>1193 тыс. руб.</t>
  </si>
  <si>
    <t>+</t>
  </si>
  <si>
    <t>По результатам расчета итогового рейтинга наибольшее количество баллов набрала заявка участника ООО "ВЕНТСИБ-Н", которой присваивается первый номер.</t>
  </si>
  <si>
    <t>По результатам расчета итогового рейтинга заявке участника ИП МЕРКУЛОВА Н. В. присваивается второй номер.</t>
  </si>
  <si>
    <t>По результатам расчета итогового рейтинга заявке участника ООО "СПЕКТРВЕНТ" присваивается третий номер.</t>
  </si>
  <si>
    <t>г. Усолье-Сибирское</t>
  </si>
  <si>
    <t>Итоговая сумма баллов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</si>
</sst>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/>
    <xf numFmtId="0" fontId="1" fillId="2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topLeftCell="A12" zoomScale="80" zoomScaleNormal="80" zoomScaleSheetLayoutView="110" workbookViewId="0">
      <selection activeCell="B17" sqref="B17"/>
    </sheetView>
  </sheetViews>
  <sheetFormatPr defaultRowHeight="15.75"/>
  <cols>
    <col min="1" max="1" width="7.7109375" style="1" customWidth="1"/>
    <col min="2" max="3" width="16.7109375" style="1" customWidth="1"/>
    <col min="4" max="4" width="12" style="1" customWidth="1"/>
    <col min="5" max="5" width="12.140625" style="1" customWidth="1"/>
    <col min="6" max="6" width="10.85546875" style="1" customWidth="1"/>
    <col min="7" max="7" width="8.42578125" style="1" customWidth="1"/>
    <col min="8" max="8" width="14.140625" style="1" customWidth="1"/>
    <col min="9" max="9" width="16.28515625" style="1" customWidth="1"/>
    <col min="10" max="10" width="7.5703125" style="1" customWidth="1"/>
    <col min="11" max="11" width="14.140625" style="1" customWidth="1"/>
    <col min="12" max="12" width="19.42578125" style="1" customWidth="1"/>
    <col min="13" max="13" width="9.140625" style="1"/>
    <col min="14" max="14" width="11" style="1" customWidth="1"/>
    <col min="15" max="15" width="16.85546875" style="1" customWidth="1"/>
    <col min="16" max="16" width="36" style="1" customWidth="1"/>
    <col min="17" max="17" width="9.5703125" style="1" bestFit="1" customWidth="1"/>
    <col min="18" max="18" width="9.140625" style="1"/>
    <col min="19" max="19" width="7.140625" style="1" customWidth="1"/>
    <col min="20" max="20" width="13.42578125" style="1" customWidth="1"/>
    <col min="21" max="16384" width="9.140625" style="1"/>
  </cols>
  <sheetData>
    <row r="1" spans="1:22">
      <c r="H1" s="2"/>
    </row>
    <row r="2" spans="1:22">
      <c r="J2" s="26" t="s">
        <v>61</v>
      </c>
      <c r="K2" s="26"/>
      <c r="L2" s="26"/>
      <c r="M2" s="26"/>
      <c r="N2" s="26"/>
      <c r="O2" s="26"/>
      <c r="P2" s="26"/>
      <c r="Q2" s="24"/>
      <c r="R2" s="24"/>
      <c r="S2" s="24"/>
      <c r="T2" s="24"/>
      <c r="U2" s="24"/>
      <c r="V2" s="24"/>
    </row>
    <row r="3" spans="1:22" ht="22.5" customHeight="1" thickBot="1">
      <c r="A3" s="3"/>
      <c r="B3" s="18"/>
      <c r="C3" s="18"/>
      <c r="D3" s="18"/>
      <c r="E3" s="13"/>
      <c r="F3" s="13"/>
      <c r="G3" s="13"/>
      <c r="H3" s="13"/>
      <c r="I3" s="13"/>
      <c r="J3" s="26"/>
      <c r="K3" s="26"/>
      <c r="L3" s="26"/>
      <c r="M3" s="26"/>
      <c r="N3" s="26"/>
      <c r="O3" s="26"/>
      <c r="P3" s="26"/>
      <c r="Q3" s="13"/>
      <c r="R3" s="13"/>
      <c r="S3" s="13"/>
      <c r="T3" s="13"/>
      <c r="U3" s="13"/>
    </row>
    <row r="4" spans="1:22" ht="50.25" customHeight="1" thickBot="1">
      <c r="A4" s="57" t="s">
        <v>84</v>
      </c>
      <c r="B4" s="58"/>
      <c r="C4" s="58"/>
      <c r="D4" s="59"/>
      <c r="E4" s="57" t="s">
        <v>81</v>
      </c>
      <c r="F4" s="60"/>
      <c r="G4" s="15" t="s">
        <v>26</v>
      </c>
      <c r="H4" s="57" t="s">
        <v>82</v>
      </c>
      <c r="I4" s="60"/>
      <c r="J4" s="15" t="s">
        <v>26</v>
      </c>
      <c r="K4" s="57" t="s">
        <v>83</v>
      </c>
      <c r="L4" s="60"/>
      <c r="M4" s="15" t="s">
        <v>26</v>
      </c>
      <c r="N4" s="54" t="s">
        <v>8</v>
      </c>
      <c r="O4" s="38"/>
      <c r="P4" s="38"/>
      <c r="Q4" s="5"/>
      <c r="R4" s="5"/>
      <c r="S4" s="5"/>
      <c r="T4" s="5"/>
      <c r="U4" s="5"/>
    </row>
    <row r="5" spans="1:22" ht="55.5" customHeight="1">
      <c r="A5" s="23" t="s">
        <v>54</v>
      </c>
      <c r="B5" s="45" t="s">
        <v>43</v>
      </c>
      <c r="C5" s="45"/>
      <c r="D5" s="46"/>
      <c r="E5" s="61">
        <v>3400000</v>
      </c>
      <c r="F5" s="62"/>
      <c r="G5" s="20">
        <f>K5/E5*100</f>
        <v>85.620823529411766</v>
      </c>
      <c r="H5" s="64">
        <v>3030000</v>
      </c>
      <c r="I5" s="62"/>
      <c r="J5" s="20">
        <f>K5/H5*100</f>
        <v>96.076171617161719</v>
      </c>
      <c r="K5" s="65">
        <v>2911108</v>
      </c>
      <c r="L5" s="62"/>
      <c r="M5" s="20">
        <f>K5/K5*100</f>
        <v>100</v>
      </c>
      <c r="N5" s="37" t="s">
        <v>88</v>
      </c>
      <c r="O5" s="38"/>
      <c r="P5" s="38"/>
      <c r="Q5" s="5"/>
      <c r="R5" s="5"/>
      <c r="S5" s="5"/>
      <c r="T5" s="5"/>
      <c r="U5" s="5"/>
    </row>
    <row r="6" spans="1:22" ht="36" customHeight="1">
      <c r="A6" s="17" t="s">
        <v>59</v>
      </c>
      <c r="B6" s="27" t="s">
        <v>53</v>
      </c>
      <c r="C6" s="28"/>
      <c r="D6" s="29"/>
      <c r="E6" s="38">
        <v>0.6</v>
      </c>
      <c r="F6" s="53"/>
      <c r="G6" s="22">
        <f>G5*E6</f>
        <v>51.372494117647058</v>
      </c>
      <c r="H6" s="38">
        <v>0.6</v>
      </c>
      <c r="I6" s="53"/>
      <c r="J6" s="22">
        <f>J5*H6</f>
        <v>57.64570297029703</v>
      </c>
      <c r="K6" s="38">
        <v>0.6</v>
      </c>
      <c r="L6" s="53"/>
      <c r="M6" s="22">
        <f>M5*K6</f>
        <v>60</v>
      </c>
      <c r="N6" s="37" t="s">
        <v>65</v>
      </c>
      <c r="O6" s="38"/>
      <c r="P6" s="38"/>
      <c r="Q6" s="5"/>
      <c r="R6" s="5"/>
      <c r="S6" s="5"/>
      <c r="T6" s="5"/>
      <c r="U6" s="5"/>
    </row>
    <row r="7" spans="1:22" ht="163.5" customHeight="1">
      <c r="A7" s="4" t="s">
        <v>12</v>
      </c>
      <c r="B7" s="27" t="s">
        <v>67</v>
      </c>
      <c r="C7" s="28"/>
      <c r="D7" s="29"/>
      <c r="E7" s="33" t="s">
        <v>85</v>
      </c>
      <c r="F7" s="34"/>
      <c r="G7" s="21">
        <v>0</v>
      </c>
      <c r="H7" s="43" t="s">
        <v>86</v>
      </c>
      <c r="I7" s="44"/>
      <c r="J7" s="21">
        <v>10</v>
      </c>
      <c r="K7" s="43" t="s">
        <v>87</v>
      </c>
      <c r="L7" s="44"/>
      <c r="M7" s="21">
        <v>0</v>
      </c>
      <c r="N7" s="37" t="s">
        <v>74</v>
      </c>
      <c r="O7" s="38"/>
      <c r="P7" s="38"/>
      <c r="Q7" s="5"/>
      <c r="R7" s="5"/>
      <c r="S7" s="5"/>
      <c r="T7" s="5"/>
      <c r="U7" s="5"/>
    </row>
    <row r="8" spans="1:22" ht="278.25" customHeight="1">
      <c r="A8" s="4" t="s">
        <v>17</v>
      </c>
      <c r="B8" s="27" t="s">
        <v>68</v>
      </c>
      <c r="C8" s="28"/>
      <c r="D8" s="29"/>
      <c r="E8" s="33" t="s">
        <v>85</v>
      </c>
      <c r="F8" s="67"/>
      <c r="G8" s="8">
        <v>0</v>
      </c>
      <c r="H8" s="39">
        <v>1</v>
      </c>
      <c r="I8" s="40"/>
      <c r="J8" s="8">
        <v>5</v>
      </c>
      <c r="K8" s="39">
        <v>1</v>
      </c>
      <c r="L8" s="40"/>
      <c r="M8" s="8">
        <v>5</v>
      </c>
      <c r="N8" s="41" t="s">
        <v>75</v>
      </c>
      <c r="O8" s="42"/>
      <c r="P8" s="42"/>
      <c r="Q8" s="5"/>
      <c r="R8" s="5"/>
      <c r="S8" s="5"/>
      <c r="T8" s="5"/>
      <c r="U8" s="5"/>
    </row>
    <row r="9" spans="1:22" ht="100.5" customHeight="1">
      <c r="A9" s="4" t="s">
        <v>18</v>
      </c>
      <c r="B9" s="30" t="s">
        <v>69</v>
      </c>
      <c r="C9" s="31"/>
      <c r="D9" s="32"/>
      <c r="E9" s="35" t="s">
        <v>89</v>
      </c>
      <c r="F9" s="36"/>
      <c r="G9" s="21">
        <v>1</v>
      </c>
      <c r="H9" s="51" t="s">
        <v>90</v>
      </c>
      <c r="I9" s="36"/>
      <c r="J9" s="21">
        <v>20</v>
      </c>
      <c r="K9" s="47" t="s">
        <v>99</v>
      </c>
      <c r="L9" s="48"/>
      <c r="M9" s="21">
        <v>1</v>
      </c>
      <c r="N9" s="41" t="s">
        <v>76</v>
      </c>
      <c r="O9" s="42"/>
      <c r="P9" s="42"/>
      <c r="Q9" s="5"/>
      <c r="R9" s="5"/>
      <c r="S9" s="5"/>
      <c r="T9" s="5"/>
      <c r="U9" s="5"/>
    </row>
    <row r="10" spans="1:22" ht="135" customHeight="1">
      <c r="A10" s="4" t="s">
        <v>19</v>
      </c>
      <c r="B10" s="27" t="s">
        <v>70</v>
      </c>
      <c r="C10" s="28"/>
      <c r="D10" s="29"/>
      <c r="E10" s="33" t="s">
        <v>85</v>
      </c>
      <c r="F10" s="34"/>
      <c r="G10" s="8">
        <v>0</v>
      </c>
      <c r="H10" s="49">
        <v>24</v>
      </c>
      <c r="I10" s="50"/>
      <c r="J10" s="8">
        <v>10</v>
      </c>
      <c r="K10" s="49">
        <v>11</v>
      </c>
      <c r="L10" s="50"/>
      <c r="M10" s="8">
        <v>10</v>
      </c>
      <c r="N10" s="41" t="s">
        <v>77</v>
      </c>
      <c r="O10" s="42"/>
      <c r="P10" s="42"/>
      <c r="Q10" s="5"/>
      <c r="R10" s="5"/>
      <c r="S10" s="5"/>
      <c r="T10" s="5"/>
      <c r="U10" s="5"/>
    </row>
    <row r="11" spans="1:22" ht="195.75" customHeight="1">
      <c r="A11" s="4" t="s">
        <v>27</v>
      </c>
      <c r="B11" s="27" t="s">
        <v>71</v>
      </c>
      <c r="C11" s="28"/>
      <c r="D11" s="29"/>
      <c r="E11" s="52" t="s">
        <v>85</v>
      </c>
      <c r="F11" s="53"/>
      <c r="G11" s="8">
        <v>0</v>
      </c>
      <c r="H11" s="52" t="s">
        <v>91</v>
      </c>
      <c r="I11" s="53"/>
      <c r="J11" s="25">
        <v>15</v>
      </c>
      <c r="K11" s="63" t="s">
        <v>92</v>
      </c>
      <c r="L11" s="56"/>
      <c r="M11" s="8">
        <v>12</v>
      </c>
      <c r="N11" s="41" t="s">
        <v>78</v>
      </c>
      <c r="O11" s="42"/>
      <c r="P11" s="42"/>
      <c r="Q11" s="5"/>
      <c r="R11" s="5"/>
      <c r="S11" s="5"/>
      <c r="T11" s="5"/>
      <c r="U11" s="5"/>
    </row>
    <row r="12" spans="1:22" ht="162.75" customHeight="1">
      <c r="A12" s="4" t="s">
        <v>28</v>
      </c>
      <c r="B12" s="27" t="s">
        <v>72</v>
      </c>
      <c r="C12" s="28"/>
      <c r="D12" s="29"/>
      <c r="E12" s="52" t="s">
        <v>85</v>
      </c>
      <c r="F12" s="53"/>
      <c r="G12" s="8">
        <v>0</v>
      </c>
      <c r="H12" s="55" t="s">
        <v>94</v>
      </c>
      <c r="I12" s="56"/>
      <c r="J12" s="8">
        <v>15</v>
      </c>
      <c r="K12" s="55" t="s">
        <v>93</v>
      </c>
      <c r="L12" s="56"/>
      <c r="M12" s="8">
        <v>15</v>
      </c>
      <c r="N12" s="41" t="s">
        <v>79</v>
      </c>
      <c r="O12" s="42"/>
      <c r="P12" s="42"/>
      <c r="Q12" s="5"/>
      <c r="R12" s="5"/>
      <c r="S12" s="5"/>
      <c r="T12" s="5"/>
      <c r="U12" s="5"/>
    </row>
    <row r="13" spans="1:22" ht="121.5" customHeight="1">
      <c r="A13" s="4" t="s">
        <v>31</v>
      </c>
      <c r="B13" s="27" t="s">
        <v>73</v>
      </c>
      <c r="C13" s="28"/>
      <c r="D13" s="29"/>
      <c r="E13" s="52" t="s">
        <v>85</v>
      </c>
      <c r="F13" s="53"/>
      <c r="G13" s="8">
        <v>0</v>
      </c>
      <c r="H13" s="54" t="s">
        <v>95</v>
      </c>
      <c r="I13" s="53"/>
      <c r="J13" s="8">
        <v>20</v>
      </c>
      <c r="K13" s="54" t="s">
        <v>95</v>
      </c>
      <c r="L13" s="53"/>
      <c r="M13" s="8">
        <v>20</v>
      </c>
      <c r="N13" s="66" t="s">
        <v>80</v>
      </c>
      <c r="O13" s="42"/>
      <c r="P13" s="42"/>
      <c r="Q13" s="5"/>
      <c r="R13" s="5"/>
      <c r="S13" s="5"/>
      <c r="T13" s="5"/>
      <c r="U13" s="5"/>
    </row>
    <row r="14" spans="1:22" ht="25.5" customHeight="1">
      <c r="A14" s="3" t="s">
        <v>56</v>
      </c>
      <c r="B14" s="28" t="s">
        <v>55</v>
      </c>
      <c r="C14" s="28"/>
      <c r="D14" s="28"/>
      <c r="E14" s="68"/>
      <c r="F14" s="69"/>
      <c r="G14" s="19">
        <f>G7+G8+G9+G10+G11+G12+G13</f>
        <v>1</v>
      </c>
      <c r="H14" s="70"/>
      <c r="I14" s="69"/>
      <c r="J14" s="19">
        <f>J7+J8+J9+J10+J11+J12+J13</f>
        <v>95</v>
      </c>
      <c r="K14" s="70"/>
      <c r="L14" s="69"/>
      <c r="M14" s="19">
        <f>M7+M8+M9+M10+M11+M12+M13</f>
        <v>63</v>
      </c>
      <c r="N14" s="37"/>
      <c r="O14" s="38"/>
      <c r="P14" s="38"/>
      <c r="Q14" s="5"/>
      <c r="R14" s="5"/>
      <c r="S14" s="5"/>
      <c r="T14" s="5"/>
      <c r="U14" s="5"/>
    </row>
    <row r="15" spans="1:22" ht="32.25" customHeight="1" thickBot="1">
      <c r="A15" s="17" t="s">
        <v>57</v>
      </c>
      <c r="B15" s="27" t="s">
        <v>58</v>
      </c>
      <c r="C15" s="28"/>
      <c r="D15" s="29"/>
      <c r="E15" s="68">
        <v>0.4</v>
      </c>
      <c r="F15" s="69"/>
      <c r="G15" s="22">
        <f>G14*E15</f>
        <v>0.4</v>
      </c>
      <c r="H15" s="70">
        <v>0.4</v>
      </c>
      <c r="I15" s="69"/>
      <c r="J15" s="22">
        <f>J14*H15</f>
        <v>38</v>
      </c>
      <c r="K15" s="70">
        <v>0.4</v>
      </c>
      <c r="L15" s="69"/>
      <c r="M15" s="22">
        <f>M14*K15</f>
        <v>25.200000000000003</v>
      </c>
      <c r="N15" s="37" t="s">
        <v>66</v>
      </c>
      <c r="O15" s="38"/>
      <c r="P15" s="38"/>
      <c r="Q15" s="5"/>
      <c r="R15" s="5"/>
      <c r="S15" s="5"/>
      <c r="T15" s="5"/>
      <c r="U15" s="5"/>
    </row>
    <row r="16" spans="1:22" ht="30.75" customHeight="1" thickBot="1">
      <c r="A16" s="3"/>
      <c r="B16" s="28" t="s">
        <v>100</v>
      </c>
      <c r="C16" s="28"/>
      <c r="D16" s="28"/>
      <c r="E16" s="71" t="s">
        <v>62</v>
      </c>
      <c r="F16" s="72"/>
      <c r="G16" s="15">
        <f>G6+G15</f>
        <v>51.772494117647057</v>
      </c>
      <c r="H16" s="58" t="s">
        <v>63</v>
      </c>
      <c r="I16" s="58"/>
      <c r="J16" s="15">
        <f>J6+J15</f>
        <v>95.645702970297037</v>
      </c>
      <c r="K16" s="58" t="s">
        <v>64</v>
      </c>
      <c r="L16" s="58"/>
      <c r="M16" s="15">
        <f>M6+M15</f>
        <v>85.2</v>
      </c>
      <c r="N16" s="37" t="s">
        <v>60</v>
      </c>
      <c r="O16" s="38"/>
      <c r="P16" s="38"/>
      <c r="Q16" s="5"/>
      <c r="R16" s="5"/>
      <c r="S16" s="5"/>
      <c r="T16" s="5"/>
      <c r="U16" s="5"/>
    </row>
    <row r="17" spans="1:21" ht="18.75">
      <c r="A17" s="3"/>
      <c r="B17" s="10" t="s">
        <v>96</v>
      </c>
      <c r="C17" s="3"/>
      <c r="D17" s="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>
      <c r="A18" s="3"/>
      <c r="B18" s="10" t="s">
        <v>97</v>
      </c>
      <c r="C18" s="3"/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>
      <c r="A19" s="3"/>
      <c r="B19" s="10" t="s">
        <v>98</v>
      </c>
      <c r="C19" s="3"/>
      <c r="D19" s="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>
      <c r="B20" s="10"/>
    </row>
  </sheetData>
  <mergeCells count="66">
    <mergeCell ref="N13:P13"/>
    <mergeCell ref="K13:L13"/>
    <mergeCell ref="K7:L7"/>
    <mergeCell ref="E8:F8"/>
    <mergeCell ref="N16:P16"/>
    <mergeCell ref="E14:F14"/>
    <mergeCell ref="H14:I14"/>
    <mergeCell ref="K14:L14"/>
    <mergeCell ref="N14:P14"/>
    <mergeCell ref="E15:F15"/>
    <mergeCell ref="H15:I15"/>
    <mergeCell ref="K15:L15"/>
    <mergeCell ref="N15:P15"/>
    <mergeCell ref="E16:F16"/>
    <mergeCell ref="H16:I16"/>
    <mergeCell ref="N11:P11"/>
    <mergeCell ref="N6:P6"/>
    <mergeCell ref="N4:P4"/>
    <mergeCell ref="H5:I5"/>
    <mergeCell ref="K5:L5"/>
    <mergeCell ref="K6:L6"/>
    <mergeCell ref="H6:I6"/>
    <mergeCell ref="A4:D4"/>
    <mergeCell ref="E4:F4"/>
    <mergeCell ref="E5:F5"/>
    <mergeCell ref="E6:F6"/>
    <mergeCell ref="K16:L16"/>
    <mergeCell ref="H4:I4"/>
    <mergeCell ref="K4:L4"/>
    <mergeCell ref="B14:D14"/>
    <mergeCell ref="B15:D15"/>
    <mergeCell ref="B16:D16"/>
    <mergeCell ref="B11:D11"/>
    <mergeCell ref="E11:F11"/>
    <mergeCell ref="H11:I11"/>
    <mergeCell ref="K11:L11"/>
    <mergeCell ref="B12:D12"/>
    <mergeCell ref="E12:F12"/>
    <mergeCell ref="B13:D13"/>
    <mergeCell ref="E13:F13"/>
    <mergeCell ref="H13:I13"/>
    <mergeCell ref="H12:I12"/>
    <mergeCell ref="K12:L12"/>
    <mergeCell ref="N12:P12"/>
    <mergeCell ref="K9:L9"/>
    <mergeCell ref="N9:P9"/>
    <mergeCell ref="N10:P10"/>
    <mergeCell ref="H10:I10"/>
    <mergeCell ref="K10:L10"/>
    <mergeCell ref="H9:I9"/>
    <mergeCell ref="J2:P3"/>
    <mergeCell ref="B7:D7"/>
    <mergeCell ref="B8:D8"/>
    <mergeCell ref="B9:D9"/>
    <mergeCell ref="B10:D10"/>
    <mergeCell ref="E7:F7"/>
    <mergeCell ref="E9:F9"/>
    <mergeCell ref="E10:F10"/>
    <mergeCell ref="N5:P5"/>
    <mergeCell ref="N7:P7"/>
    <mergeCell ref="H8:I8"/>
    <mergeCell ref="K8:L8"/>
    <mergeCell ref="N8:P8"/>
    <mergeCell ref="H7:I7"/>
    <mergeCell ref="B5:D5"/>
    <mergeCell ref="B6:D6"/>
  </mergeCells>
  <pageMargins left="0.19685039370078741" right="0.19685039370078741" top="0.59055118110236227" bottom="0.59055118110236227" header="0.15748031496062992" footer="0.15748031496062992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V30"/>
  <sheetViews>
    <sheetView workbookViewId="0">
      <selection activeCell="E6" sqref="E6"/>
    </sheetView>
  </sheetViews>
  <sheetFormatPr defaultRowHeight="15.75"/>
  <cols>
    <col min="1" max="1" width="9.140625" style="1"/>
    <col min="2" max="2" width="13.140625" style="1" customWidth="1"/>
    <col min="3" max="3" width="11.5703125" style="1" customWidth="1"/>
    <col min="4" max="4" width="14.5703125" style="1" customWidth="1"/>
    <col min="5" max="5" width="10.5703125" style="1" bestFit="1" customWidth="1"/>
    <col min="6" max="6" width="6" style="1" customWidth="1"/>
    <col min="7" max="7" width="6.28515625" style="1" customWidth="1"/>
    <col min="8" max="8" width="10.5703125" style="1" bestFit="1" customWidth="1"/>
    <col min="9" max="10" width="7.5703125" style="1" customWidth="1"/>
    <col min="11" max="11" width="10.5703125" style="1" bestFit="1" customWidth="1"/>
    <col min="12" max="12" width="10.28515625" style="1" customWidth="1"/>
    <col min="13" max="13" width="9.140625" style="1"/>
    <col min="14" max="15" width="11" style="1" customWidth="1"/>
    <col min="16" max="16" width="16.7109375" style="1" customWidth="1"/>
    <col min="17" max="17" width="9.5703125" style="1" bestFit="1" customWidth="1"/>
    <col min="18" max="18" width="9.140625" style="1"/>
    <col min="19" max="19" width="7.140625" style="1" customWidth="1"/>
    <col min="20" max="20" width="13.42578125" style="1" customWidth="1"/>
    <col min="21" max="16384" width="9.140625" style="1"/>
  </cols>
  <sheetData>
    <row r="7" spans="1:22">
      <c r="H7" s="2"/>
    </row>
    <row r="8" spans="1:22">
      <c r="J8" s="73" t="s">
        <v>40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ht="24" customHeight="1">
      <c r="A9" s="3"/>
      <c r="B9" s="3"/>
      <c r="C9" s="3"/>
      <c r="D9" s="3"/>
      <c r="E9" s="28" t="s">
        <v>2</v>
      </c>
      <c r="F9" s="28"/>
      <c r="G9" s="28"/>
      <c r="H9" s="28" t="s">
        <v>3</v>
      </c>
      <c r="I9" s="28"/>
      <c r="J9" s="28"/>
      <c r="K9" s="28" t="s">
        <v>4</v>
      </c>
      <c r="L9" s="28"/>
      <c r="M9" s="28"/>
      <c r="N9" s="28" t="s">
        <v>5</v>
      </c>
      <c r="O9" s="28"/>
      <c r="P9" s="28"/>
      <c r="Q9" s="29" t="s">
        <v>6</v>
      </c>
      <c r="R9" s="74"/>
      <c r="S9" s="75"/>
      <c r="T9" s="29" t="s">
        <v>7</v>
      </c>
      <c r="U9" s="75"/>
    </row>
    <row r="10" spans="1:22" ht="24" customHeight="1">
      <c r="A10" s="3"/>
      <c r="B10" s="29" t="s">
        <v>45</v>
      </c>
      <c r="C10" s="74"/>
      <c r="D10" s="75"/>
      <c r="E10" s="38">
        <v>230479</v>
      </c>
      <c r="F10" s="38"/>
      <c r="G10" s="38"/>
      <c r="H10" s="38">
        <v>5938372</v>
      </c>
      <c r="I10" s="38"/>
      <c r="J10" s="38"/>
      <c r="K10" s="38">
        <v>1561641</v>
      </c>
      <c r="L10" s="38"/>
      <c r="M10" s="38"/>
      <c r="N10" s="38">
        <v>6554268</v>
      </c>
      <c r="O10" s="38"/>
      <c r="P10" s="38"/>
      <c r="Q10" s="77">
        <v>681682</v>
      </c>
      <c r="R10" s="77"/>
      <c r="S10" s="13"/>
      <c r="T10" s="38">
        <v>6554268</v>
      </c>
      <c r="U10" s="38"/>
    </row>
    <row r="11" spans="1:22" ht="24" customHeight="1">
      <c r="A11" s="3"/>
      <c r="B11" s="28" t="s">
        <v>0</v>
      </c>
      <c r="C11" s="28"/>
      <c r="D11" s="28"/>
      <c r="E11" s="38">
        <v>91009</v>
      </c>
      <c r="F11" s="38"/>
      <c r="G11" s="38"/>
      <c r="H11" s="38">
        <v>2577477</v>
      </c>
      <c r="I11" s="38"/>
      <c r="J11" s="38"/>
      <c r="K11" s="38">
        <v>686610</v>
      </c>
      <c r="L11" s="38"/>
      <c r="M11" s="38"/>
      <c r="N11" s="38">
        <v>2006799</v>
      </c>
      <c r="O11" s="38"/>
      <c r="P11" s="38"/>
      <c r="Q11" s="53">
        <v>326953</v>
      </c>
      <c r="R11" s="76"/>
      <c r="S11" s="12"/>
      <c r="T11" s="38">
        <v>2006799</v>
      </c>
      <c r="U11" s="38"/>
    </row>
    <row r="12" spans="1:22" ht="24" customHeight="1">
      <c r="A12" s="3"/>
      <c r="B12" s="28" t="s">
        <v>1</v>
      </c>
      <c r="C12" s="28"/>
      <c r="D12" s="28"/>
      <c r="E12" s="38">
        <v>129826</v>
      </c>
      <c r="F12" s="38"/>
      <c r="G12" s="38"/>
      <c r="H12" s="38">
        <v>492026</v>
      </c>
      <c r="I12" s="38"/>
      <c r="J12" s="38"/>
      <c r="K12" s="38">
        <v>721035</v>
      </c>
      <c r="L12" s="38"/>
      <c r="M12" s="38"/>
      <c r="N12" s="38">
        <v>1010880</v>
      </c>
      <c r="O12" s="38"/>
      <c r="P12" s="38"/>
      <c r="Q12" s="53">
        <v>116452</v>
      </c>
      <c r="R12" s="76"/>
      <c r="S12" s="12"/>
      <c r="T12" s="38">
        <v>1010880</v>
      </c>
      <c r="U12" s="38"/>
    </row>
    <row r="13" spans="1:22" ht="22.5" customHeight="1" thickBot="1">
      <c r="A13" s="3"/>
      <c r="B13" s="28" t="s">
        <v>44</v>
      </c>
      <c r="C13" s="28"/>
      <c r="D13" s="28"/>
      <c r="E13" s="77">
        <v>2725724.04</v>
      </c>
      <c r="F13" s="77"/>
      <c r="G13" s="7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2" ht="25.5" customHeight="1" thickBot="1">
      <c r="A14" s="3"/>
      <c r="B14" s="3"/>
      <c r="C14" s="3"/>
      <c r="D14" s="3"/>
      <c r="E14" s="71" t="s">
        <v>45</v>
      </c>
      <c r="F14" s="72"/>
      <c r="G14" s="6" t="s">
        <v>26</v>
      </c>
      <c r="H14" s="58" t="s">
        <v>0</v>
      </c>
      <c r="I14" s="58"/>
      <c r="J14" s="6" t="s">
        <v>26</v>
      </c>
      <c r="K14" s="58" t="s">
        <v>1</v>
      </c>
      <c r="L14" s="58"/>
      <c r="M14" s="6" t="s">
        <v>26</v>
      </c>
      <c r="N14" s="54" t="s">
        <v>8</v>
      </c>
      <c r="O14" s="38"/>
      <c r="P14" s="38"/>
      <c r="Q14" s="13"/>
      <c r="R14" s="13"/>
      <c r="S14" s="13"/>
      <c r="T14" s="13"/>
      <c r="U14" s="13"/>
    </row>
    <row r="15" spans="1:22" ht="21" customHeight="1">
      <c r="A15" s="11" t="s">
        <v>47</v>
      </c>
      <c r="B15" s="28" t="s">
        <v>43</v>
      </c>
      <c r="C15" s="28"/>
      <c r="D15" s="29"/>
      <c r="E15" s="61">
        <v>2044975.6</v>
      </c>
      <c r="F15" s="62"/>
      <c r="G15" s="7">
        <v>24.97</v>
      </c>
      <c r="H15" s="65">
        <v>258410.86</v>
      </c>
      <c r="I15" s="62"/>
      <c r="J15" s="7">
        <v>5.33</v>
      </c>
      <c r="K15" s="65">
        <v>2576101.06</v>
      </c>
      <c r="L15" s="62"/>
      <c r="M15" s="7">
        <v>5.49</v>
      </c>
      <c r="N15" s="54" t="s">
        <v>10</v>
      </c>
      <c r="O15" s="38"/>
      <c r="P15" s="38"/>
      <c r="Q15" s="13"/>
      <c r="R15" s="13"/>
      <c r="S15" s="13"/>
      <c r="T15" s="13"/>
      <c r="U15" s="13"/>
    </row>
    <row r="16" spans="1:22" ht="21" customHeight="1">
      <c r="A16" s="16" t="s">
        <v>48</v>
      </c>
      <c r="B16" s="28" t="s">
        <v>9</v>
      </c>
      <c r="C16" s="28"/>
      <c r="D16" s="29"/>
      <c r="E16" s="38">
        <v>0.6</v>
      </c>
      <c r="F16" s="53"/>
      <c r="G16" s="7">
        <v>14.98</v>
      </c>
      <c r="H16" s="54">
        <v>0.6</v>
      </c>
      <c r="I16" s="53"/>
      <c r="J16" s="7">
        <v>3.2</v>
      </c>
      <c r="K16" s="54">
        <v>0.6</v>
      </c>
      <c r="L16" s="53"/>
      <c r="M16" s="7">
        <v>3.29</v>
      </c>
      <c r="N16" s="54" t="s">
        <v>46</v>
      </c>
      <c r="O16" s="38"/>
      <c r="P16" s="38"/>
      <c r="Q16" s="13"/>
      <c r="R16" s="13"/>
      <c r="S16" s="13"/>
      <c r="T16" s="13"/>
      <c r="U16" s="13"/>
    </row>
    <row r="17" spans="1:21" ht="37.5" customHeight="1">
      <c r="A17" s="11" t="s">
        <v>12</v>
      </c>
      <c r="B17" s="27" t="s">
        <v>11</v>
      </c>
      <c r="C17" s="28"/>
      <c r="D17" s="29"/>
      <c r="E17" s="38" t="s">
        <v>13</v>
      </c>
      <c r="F17" s="53"/>
      <c r="G17" s="8">
        <v>9</v>
      </c>
      <c r="H17" s="54" t="s">
        <v>13</v>
      </c>
      <c r="I17" s="53"/>
      <c r="J17" s="8">
        <v>9</v>
      </c>
      <c r="K17" s="54" t="s">
        <v>13</v>
      </c>
      <c r="L17" s="53"/>
      <c r="M17" s="8">
        <v>9</v>
      </c>
      <c r="N17" s="37" t="s">
        <v>14</v>
      </c>
      <c r="O17" s="38"/>
      <c r="P17" s="38"/>
      <c r="Q17" s="13"/>
      <c r="R17" s="13"/>
      <c r="S17" s="13"/>
      <c r="T17" s="13"/>
      <c r="U17" s="13"/>
    </row>
    <row r="18" spans="1:21" ht="37.5" customHeight="1">
      <c r="A18" s="11" t="s">
        <v>17</v>
      </c>
      <c r="B18" s="27" t="s">
        <v>15</v>
      </c>
      <c r="C18" s="28"/>
      <c r="D18" s="29"/>
      <c r="E18" s="38" t="s">
        <v>13</v>
      </c>
      <c r="F18" s="53"/>
      <c r="G18" s="8">
        <v>5</v>
      </c>
      <c r="H18" s="54" t="s">
        <v>13</v>
      </c>
      <c r="I18" s="53"/>
      <c r="J18" s="8">
        <v>5</v>
      </c>
      <c r="K18" s="54" t="s">
        <v>13</v>
      </c>
      <c r="L18" s="53"/>
      <c r="M18" s="8">
        <v>5</v>
      </c>
      <c r="N18" s="37" t="s">
        <v>16</v>
      </c>
      <c r="O18" s="38"/>
      <c r="P18" s="38"/>
      <c r="Q18" s="13"/>
      <c r="R18" s="13"/>
      <c r="S18" s="13"/>
      <c r="T18" s="13"/>
      <c r="U18" s="13"/>
    </row>
    <row r="19" spans="1:21" ht="63.75" customHeight="1">
      <c r="A19" s="11" t="s">
        <v>18</v>
      </c>
      <c r="B19" s="27" t="s">
        <v>20</v>
      </c>
      <c r="C19" s="28"/>
      <c r="D19" s="29"/>
      <c r="E19" s="78">
        <v>4</v>
      </c>
      <c r="F19" s="50"/>
      <c r="G19" s="8">
        <v>8</v>
      </c>
      <c r="H19" s="49">
        <v>3</v>
      </c>
      <c r="I19" s="50"/>
      <c r="J19" s="8">
        <v>8</v>
      </c>
      <c r="K19" s="49">
        <v>3</v>
      </c>
      <c r="L19" s="50"/>
      <c r="M19" s="8">
        <v>8</v>
      </c>
      <c r="N19" s="37" t="s">
        <v>21</v>
      </c>
      <c r="O19" s="38"/>
      <c r="P19" s="38"/>
      <c r="Q19" s="13"/>
      <c r="R19" s="13"/>
      <c r="S19" s="13"/>
      <c r="T19" s="13"/>
      <c r="U19" s="13"/>
    </row>
    <row r="20" spans="1:21" ht="68.25" customHeight="1">
      <c r="A20" s="11" t="s">
        <v>19</v>
      </c>
      <c r="B20" s="27" t="s">
        <v>23</v>
      </c>
      <c r="C20" s="28"/>
      <c r="D20" s="29"/>
      <c r="E20" s="78">
        <v>3</v>
      </c>
      <c r="F20" s="50"/>
      <c r="G20" s="8">
        <v>8</v>
      </c>
      <c r="H20" s="49">
        <v>3</v>
      </c>
      <c r="I20" s="50"/>
      <c r="J20" s="8">
        <v>8</v>
      </c>
      <c r="K20" s="49">
        <v>3</v>
      </c>
      <c r="L20" s="50"/>
      <c r="M20" s="8">
        <v>8</v>
      </c>
      <c r="N20" s="37" t="s">
        <v>22</v>
      </c>
      <c r="O20" s="38"/>
      <c r="P20" s="38"/>
      <c r="Q20" s="13"/>
      <c r="R20" s="13"/>
      <c r="S20" s="13"/>
      <c r="T20" s="13"/>
      <c r="U20" s="13"/>
    </row>
    <row r="21" spans="1:21" ht="69" customHeight="1">
      <c r="A21" s="11" t="s">
        <v>27</v>
      </c>
      <c r="B21" s="27" t="s">
        <v>24</v>
      </c>
      <c r="C21" s="28"/>
      <c r="D21" s="29"/>
      <c r="E21" s="38">
        <v>717828</v>
      </c>
      <c r="F21" s="53"/>
      <c r="G21" s="8">
        <v>5</v>
      </c>
      <c r="H21" s="54">
        <v>644908.81099999999</v>
      </c>
      <c r="I21" s="53"/>
      <c r="J21" s="8">
        <v>5</v>
      </c>
      <c r="K21" s="54">
        <v>516867</v>
      </c>
      <c r="L21" s="53"/>
      <c r="M21" s="8">
        <v>5</v>
      </c>
      <c r="N21" s="37" t="s">
        <v>25</v>
      </c>
      <c r="O21" s="38"/>
      <c r="P21" s="38"/>
      <c r="Q21" s="13"/>
      <c r="R21" s="13"/>
      <c r="S21" s="13"/>
      <c r="T21" s="13"/>
      <c r="U21" s="13"/>
    </row>
    <row r="22" spans="1:21" ht="97.5" customHeight="1">
      <c r="A22" s="11" t="s">
        <v>28</v>
      </c>
      <c r="B22" s="27" t="s">
        <v>30</v>
      </c>
      <c r="C22" s="28"/>
      <c r="D22" s="29"/>
      <c r="E22" s="38">
        <f>E10/H10</f>
        <v>3.8811815763647006E-2</v>
      </c>
      <c r="F22" s="53"/>
      <c r="G22" s="8">
        <v>0</v>
      </c>
      <c r="H22" s="54">
        <f>E11/H11</f>
        <v>3.5309335447028238E-2</v>
      </c>
      <c r="I22" s="53"/>
      <c r="J22" s="8">
        <v>0</v>
      </c>
      <c r="K22" s="54">
        <f>E12/H12</f>
        <v>0.26386003991658979</v>
      </c>
      <c r="L22" s="53"/>
      <c r="M22" s="8">
        <v>20</v>
      </c>
      <c r="N22" s="37" t="s">
        <v>29</v>
      </c>
      <c r="O22" s="38"/>
      <c r="P22" s="38"/>
      <c r="Q22" s="13"/>
      <c r="R22" s="13"/>
      <c r="S22" s="13"/>
      <c r="T22" s="13"/>
      <c r="U22" s="13"/>
    </row>
    <row r="23" spans="1:21" ht="102.75" customHeight="1">
      <c r="A23" s="11" t="s">
        <v>31</v>
      </c>
      <c r="B23" s="27" t="s">
        <v>34</v>
      </c>
      <c r="C23" s="28"/>
      <c r="D23" s="29"/>
      <c r="E23" s="38">
        <f>K10/N10</f>
        <v>0.23826322024061269</v>
      </c>
      <c r="F23" s="53"/>
      <c r="G23" s="8">
        <v>10</v>
      </c>
      <c r="H23" s="54">
        <f>K11/N11</f>
        <v>0.34214188864953593</v>
      </c>
      <c r="I23" s="53"/>
      <c r="J23" s="8">
        <v>10</v>
      </c>
      <c r="K23" s="54">
        <f>K12/N12</f>
        <v>0.71327457264957261</v>
      </c>
      <c r="L23" s="53"/>
      <c r="M23" s="8">
        <v>20</v>
      </c>
      <c r="N23" s="37" t="s">
        <v>32</v>
      </c>
      <c r="O23" s="38"/>
      <c r="P23" s="38"/>
      <c r="Q23" s="13"/>
      <c r="R23" s="13"/>
      <c r="S23" s="13"/>
      <c r="T23" s="13"/>
      <c r="U23" s="13"/>
    </row>
    <row r="24" spans="1:21" ht="87" customHeight="1" thickBot="1">
      <c r="A24" s="11" t="s">
        <v>33</v>
      </c>
      <c r="B24" s="27" t="s">
        <v>35</v>
      </c>
      <c r="C24" s="28"/>
      <c r="D24" s="29"/>
      <c r="E24" s="38">
        <f>Q10/T10</f>
        <v>0.10400581727814609</v>
      </c>
      <c r="F24" s="53"/>
      <c r="G24" s="9">
        <v>10</v>
      </c>
      <c r="H24" s="54">
        <f>Q11/T11</f>
        <v>0.16292264447012381</v>
      </c>
      <c r="I24" s="53"/>
      <c r="J24" s="9">
        <v>10</v>
      </c>
      <c r="K24" s="54">
        <f>Q12/T12</f>
        <v>0.11519863880974993</v>
      </c>
      <c r="L24" s="53"/>
      <c r="M24" s="9">
        <v>10</v>
      </c>
      <c r="N24" s="37" t="s">
        <v>36</v>
      </c>
      <c r="O24" s="38"/>
      <c r="P24" s="38"/>
      <c r="Q24" s="13"/>
      <c r="R24" s="13"/>
      <c r="S24" s="13"/>
      <c r="T24" s="13"/>
      <c r="U24" s="13"/>
    </row>
    <row r="25" spans="1:21" ht="25.5" customHeight="1" thickBot="1">
      <c r="A25" s="3" t="s">
        <v>49</v>
      </c>
      <c r="B25" s="28" t="s">
        <v>37</v>
      </c>
      <c r="C25" s="28"/>
      <c r="D25" s="28"/>
      <c r="E25" s="38"/>
      <c r="F25" s="53"/>
      <c r="G25" s="9">
        <f>SUM(G17:G24)</f>
        <v>55</v>
      </c>
      <c r="H25" s="54"/>
      <c r="I25" s="53"/>
      <c r="J25" s="9">
        <f>SUM(J17:J24)</f>
        <v>55</v>
      </c>
      <c r="K25" s="54"/>
      <c r="L25" s="53"/>
      <c r="M25" s="9">
        <f>SUM(M17:M24)</f>
        <v>85</v>
      </c>
      <c r="N25" s="37"/>
      <c r="O25" s="38"/>
      <c r="P25" s="38"/>
      <c r="Q25" s="13"/>
      <c r="R25" s="13"/>
      <c r="S25" s="13"/>
      <c r="T25" s="13"/>
      <c r="U25" s="13"/>
    </row>
    <row r="26" spans="1:21" ht="32.25" customHeight="1" thickBot="1">
      <c r="A26" s="11" t="s">
        <v>51</v>
      </c>
      <c r="B26" s="27" t="s">
        <v>38</v>
      </c>
      <c r="C26" s="28"/>
      <c r="D26" s="29"/>
      <c r="E26" s="68">
        <v>0.4</v>
      </c>
      <c r="F26" s="69"/>
      <c r="G26" s="14">
        <f>G25*E26</f>
        <v>22</v>
      </c>
      <c r="H26" s="70">
        <v>0.4</v>
      </c>
      <c r="I26" s="69"/>
      <c r="J26" s="14">
        <f>J25*H26</f>
        <v>22</v>
      </c>
      <c r="K26" s="70">
        <v>0.4</v>
      </c>
      <c r="L26" s="69"/>
      <c r="M26" s="14">
        <f>M25*K26</f>
        <v>34</v>
      </c>
      <c r="N26" s="54" t="s">
        <v>50</v>
      </c>
      <c r="O26" s="38"/>
      <c r="P26" s="38"/>
      <c r="Q26" s="13"/>
      <c r="R26" s="13"/>
      <c r="S26" s="13"/>
      <c r="T26" s="13"/>
      <c r="U26" s="13"/>
    </row>
    <row r="27" spans="1:21" ht="30.75" customHeight="1" thickBot="1">
      <c r="A27" s="3"/>
      <c r="B27" s="28" t="s">
        <v>39</v>
      </c>
      <c r="C27" s="28"/>
      <c r="D27" s="28"/>
      <c r="E27" s="71" t="s">
        <v>45</v>
      </c>
      <c r="F27" s="72"/>
      <c r="G27" s="15">
        <f>G16+G26</f>
        <v>36.980000000000004</v>
      </c>
      <c r="H27" s="58" t="s">
        <v>0</v>
      </c>
      <c r="I27" s="58"/>
      <c r="J27" s="15">
        <f>J16+J26</f>
        <v>25.2</v>
      </c>
      <c r="K27" s="58" t="s">
        <v>1</v>
      </c>
      <c r="L27" s="58"/>
      <c r="M27" s="15">
        <f>M16+M26</f>
        <v>37.29</v>
      </c>
      <c r="N27" s="37" t="s">
        <v>52</v>
      </c>
      <c r="O27" s="38"/>
      <c r="P27" s="38"/>
      <c r="Q27" s="13"/>
      <c r="R27" s="13"/>
      <c r="S27" s="13"/>
      <c r="T27" s="13"/>
      <c r="U27" s="13"/>
    </row>
    <row r="28" spans="1:21" ht="18.75">
      <c r="A28" s="3"/>
      <c r="B28" s="10" t="s">
        <v>41</v>
      </c>
      <c r="C28" s="3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8.75">
      <c r="A29" s="3"/>
      <c r="B29" s="10" t="s">
        <v>42</v>
      </c>
      <c r="C29" s="3"/>
      <c r="D29" s="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>
      <c r="A30" s="3"/>
      <c r="B30" s="3"/>
      <c r="C30" s="3"/>
      <c r="D30" s="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</sheetData>
  <mergeCells count="99">
    <mergeCell ref="B27:D27"/>
    <mergeCell ref="E27:F27"/>
    <mergeCell ref="H27:I27"/>
    <mergeCell ref="K27:L27"/>
    <mergeCell ref="N27:P27"/>
    <mergeCell ref="B25:D25"/>
    <mergeCell ref="E25:F25"/>
    <mergeCell ref="H25:I25"/>
    <mergeCell ref="K25:L25"/>
    <mergeCell ref="N25:P25"/>
    <mergeCell ref="B26:D26"/>
    <mergeCell ref="E26:F26"/>
    <mergeCell ref="H26:I26"/>
    <mergeCell ref="K26:L26"/>
    <mergeCell ref="N26:P26"/>
    <mergeCell ref="B23:D23"/>
    <mergeCell ref="E23:F23"/>
    <mergeCell ref="H23:I23"/>
    <mergeCell ref="K23:L23"/>
    <mergeCell ref="N23:P23"/>
    <mergeCell ref="B24:D24"/>
    <mergeCell ref="E24:F24"/>
    <mergeCell ref="H24:I24"/>
    <mergeCell ref="K24:L24"/>
    <mergeCell ref="N24:P24"/>
    <mergeCell ref="B21:D21"/>
    <mergeCell ref="E21:F21"/>
    <mergeCell ref="H21:I21"/>
    <mergeCell ref="K21:L21"/>
    <mergeCell ref="N21:P21"/>
    <mergeCell ref="B22:D22"/>
    <mergeCell ref="E22:F22"/>
    <mergeCell ref="H22:I22"/>
    <mergeCell ref="K22:L22"/>
    <mergeCell ref="N22:P22"/>
    <mergeCell ref="B19:D19"/>
    <mergeCell ref="E19:F19"/>
    <mergeCell ref="H19:I19"/>
    <mergeCell ref="K19:L19"/>
    <mergeCell ref="N19:P19"/>
    <mergeCell ref="B20:D20"/>
    <mergeCell ref="E20:F20"/>
    <mergeCell ref="H20:I20"/>
    <mergeCell ref="K20:L20"/>
    <mergeCell ref="N20:P20"/>
    <mergeCell ref="B17:D17"/>
    <mergeCell ref="E17:F17"/>
    <mergeCell ref="H17:I17"/>
    <mergeCell ref="K17:L17"/>
    <mergeCell ref="N17:P17"/>
    <mergeCell ref="B18:D18"/>
    <mergeCell ref="E18:F18"/>
    <mergeCell ref="H18:I18"/>
    <mergeCell ref="K18:L18"/>
    <mergeCell ref="N18:P18"/>
    <mergeCell ref="B15:D15"/>
    <mergeCell ref="E15:F15"/>
    <mergeCell ref="H15:I15"/>
    <mergeCell ref="K15:L15"/>
    <mergeCell ref="N15:P15"/>
    <mergeCell ref="B16:D16"/>
    <mergeCell ref="E16:F16"/>
    <mergeCell ref="H16:I16"/>
    <mergeCell ref="K16:L16"/>
    <mergeCell ref="N16:P16"/>
    <mergeCell ref="T12:U12"/>
    <mergeCell ref="B13:D13"/>
    <mergeCell ref="E13:G13"/>
    <mergeCell ref="E14:F14"/>
    <mergeCell ref="H14:I14"/>
    <mergeCell ref="K14:L14"/>
    <mergeCell ref="N14:P14"/>
    <mergeCell ref="B12:D12"/>
    <mergeCell ref="E12:G12"/>
    <mergeCell ref="H12:J12"/>
    <mergeCell ref="K12:M12"/>
    <mergeCell ref="N12:P12"/>
    <mergeCell ref="Q12:R12"/>
    <mergeCell ref="T10:U10"/>
    <mergeCell ref="B11:D11"/>
    <mergeCell ref="E11:G11"/>
    <mergeCell ref="H11:J11"/>
    <mergeCell ref="K11:M11"/>
    <mergeCell ref="N11:P11"/>
    <mergeCell ref="Q11:R11"/>
    <mergeCell ref="T11:U11"/>
    <mergeCell ref="B10:D10"/>
    <mergeCell ref="E10:G10"/>
    <mergeCell ref="H10:J10"/>
    <mergeCell ref="K10:M10"/>
    <mergeCell ref="N10:P10"/>
    <mergeCell ref="Q10:R10"/>
    <mergeCell ref="J8:V8"/>
    <mergeCell ref="E9:G9"/>
    <mergeCell ref="H9:J9"/>
    <mergeCell ref="K9:M9"/>
    <mergeCell ref="N9:P9"/>
    <mergeCell ref="Q9:S9"/>
    <mergeCell ref="T9:U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2020-02-19T08:28:55Z</dcterms:modified>
</cp:coreProperties>
</file>